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</sheets>
  <definedNames>
    <definedName name="_xlnm.Print_Area" localSheetId="0">Sheet1!$A$1:$E$41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Allez</author>
  </authors>
  <commentList>
    <comment ref="C11" authorId="0">
      <text>
        <r>
          <rPr>
            <b/>
            <sz val="9"/>
            <rFont val="宋体"/>
            <charset val="134"/>
          </rPr>
          <t>Allez:</t>
        </r>
        <r>
          <rPr>
            <sz val="9"/>
            <rFont val="宋体"/>
            <charset val="134"/>
          </rPr>
          <t xml:space="preserve">
15人</t>
        </r>
      </text>
    </comment>
    <comment ref="D11" authorId="0">
      <text>
        <r>
          <rPr>
            <b/>
            <sz val="9"/>
            <rFont val="宋体"/>
            <charset val="134"/>
          </rPr>
          <t>15人</t>
        </r>
      </text>
    </comment>
  </commentList>
</comments>
</file>

<file path=xl/sharedStrings.xml><?xml version="1.0" encoding="utf-8"?>
<sst xmlns="http://schemas.openxmlformats.org/spreadsheetml/2006/main" count="63" uniqueCount="63">
  <si>
    <t>附件2</t>
  </si>
  <si>
    <t>黑水炬力燃气有限公司城镇管道燃气配气成本调查明细表</t>
  </si>
  <si>
    <r>
      <rPr>
        <b/>
        <sz val="12"/>
        <color indexed="8"/>
        <rFont val="宋体"/>
        <charset val="134"/>
      </rPr>
      <t>单位：万元</t>
    </r>
  </si>
  <si>
    <r>
      <rPr>
        <b/>
        <sz val="10"/>
        <color indexed="8"/>
        <rFont val="宋体"/>
        <charset val="134"/>
      </rPr>
      <t>项目</t>
    </r>
  </si>
  <si>
    <r>
      <rPr>
        <b/>
        <sz val="10"/>
        <color indexed="8"/>
        <rFont val="宋体"/>
        <charset val="134"/>
      </rPr>
      <t>行次</t>
    </r>
  </si>
  <si>
    <r>
      <rPr>
        <b/>
        <sz val="10"/>
        <color rgb="FF000000"/>
        <rFont val="宋体"/>
        <charset val="134"/>
      </rPr>
      <t>企业申报数</t>
    </r>
  </si>
  <si>
    <r>
      <rPr>
        <b/>
        <sz val="10"/>
        <color rgb="FF000000"/>
        <rFont val="宋体"/>
        <charset val="134"/>
      </rPr>
      <t>预测核定数</t>
    </r>
  </si>
  <si>
    <r>
      <rPr>
        <b/>
        <sz val="10"/>
        <color indexed="8"/>
        <rFont val="宋体"/>
        <charset val="134"/>
      </rPr>
      <t>备注</t>
    </r>
  </si>
  <si>
    <r>
      <rPr>
        <b/>
        <sz val="10"/>
        <color indexed="8"/>
        <rFont val="宋体"/>
        <charset val="134"/>
      </rPr>
      <t>一、固定资产折旧</t>
    </r>
  </si>
  <si>
    <r>
      <rPr>
        <b/>
        <sz val="10"/>
        <color indexed="8"/>
        <rFont val="宋体"/>
        <charset val="134"/>
      </rPr>
      <t>二、运行维护费</t>
    </r>
  </si>
  <si>
    <t>2=3+11+17+30</t>
  </si>
  <si>
    <r>
      <rPr>
        <sz val="10"/>
        <color indexed="8"/>
        <rFont val="宋体"/>
        <charset val="134"/>
      </rPr>
      <t>（一）直接配气成本</t>
    </r>
  </si>
  <si>
    <r>
      <rPr>
        <sz val="10"/>
        <color indexed="8"/>
        <rFont val="Arial Narrow"/>
        <charset val="134"/>
      </rPr>
      <t>3=</t>
    </r>
    <r>
      <rPr>
        <sz val="10"/>
        <color indexed="8"/>
        <rFont val="宋体"/>
        <charset val="134"/>
      </rPr>
      <t>∑</t>
    </r>
    <r>
      <rPr>
        <sz val="10"/>
        <color indexed="8"/>
        <rFont val="Arial Narrow"/>
        <charset val="134"/>
      </rPr>
      <t>(4:10)</t>
    </r>
  </si>
  <si>
    <r>
      <rPr>
        <sz val="10"/>
        <rFont val="Arial Narrow"/>
        <charset val="134"/>
      </rPr>
      <t>1.</t>
    </r>
    <r>
      <rPr>
        <sz val="10"/>
        <rFont val="宋体"/>
        <charset val="134"/>
      </rPr>
      <t>材料费</t>
    </r>
  </si>
  <si>
    <r>
      <rPr>
        <sz val="10"/>
        <color indexed="8"/>
        <rFont val="宋体"/>
        <charset val="134"/>
      </rPr>
      <t>管线使用中的</t>
    </r>
    <r>
      <rPr>
        <sz val="10"/>
        <color indexed="8"/>
        <rFont val="Arial Narrow"/>
        <charset val="134"/>
      </rPr>
      <t>PE</t>
    </r>
    <r>
      <rPr>
        <sz val="10"/>
        <color indexed="8"/>
        <rFont val="宋体"/>
        <charset val="134"/>
      </rPr>
      <t>管的维修更换，抗</t>
    </r>
    <r>
      <rPr>
        <sz val="10"/>
        <color indexed="8"/>
        <rFont val="Arial Narrow"/>
        <charset val="134"/>
      </rPr>
      <t>UV</t>
    </r>
    <r>
      <rPr>
        <sz val="10"/>
        <color indexed="8"/>
        <rFont val="宋体"/>
        <charset val="134"/>
      </rPr>
      <t>钢管的维修更换，调压柜（箱）维护更换</t>
    </r>
  </si>
  <si>
    <r>
      <rPr>
        <sz val="10"/>
        <rFont val="Arial Narrow"/>
        <charset val="134"/>
      </rPr>
      <t>2.</t>
    </r>
    <r>
      <rPr>
        <sz val="10"/>
        <rFont val="宋体"/>
        <charset val="134"/>
      </rPr>
      <t>燃料动力费</t>
    </r>
  </si>
  <si>
    <r>
      <rPr>
        <sz val="10"/>
        <color indexed="8"/>
        <rFont val="宋体"/>
        <charset val="134"/>
      </rPr>
      <t>设备使用中电加热的电费和自控系统空压机电费和辅助用房的电费，月均</t>
    </r>
    <r>
      <rPr>
        <sz val="10"/>
        <color indexed="8"/>
        <rFont val="Arial Narrow"/>
        <charset val="134"/>
      </rPr>
      <t>2</t>
    </r>
    <r>
      <rPr>
        <sz val="10"/>
        <color indexed="8"/>
        <rFont val="宋体"/>
        <charset val="134"/>
      </rPr>
      <t>万元</t>
    </r>
  </si>
  <si>
    <r>
      <rPr>
        <sz val="10"/>
        <rFont val="Arial Narrow"/>
        <charset val="134"/>
      </rPr>
      <t>3.</t>
    </r>
    <r>
      <rPr>
        <sz val="10"/>
        <rFont val="宋体"/>
        <charset val="134"/>
      </rPr>
      <t>修理费</t>
    </r>
  </si>
  <si>
    <r>
      <rPr>
        <sz val="10"/>
        <rFont val="Arial Narrow"/>
        <charset val="134"/>
      </rPr>
      <t>4.</t>
    </r>
    <r>
      <rPr>
        <sz val="10"/>
        <rFont val="宋体"/>
        <charset val="134"/>
      </rPr>
      <t>职工薪酬</t>
    </r>
  </si>
  <si>
    <r>
      <rPr>
        <sz val="10"/>
        <color indexed="8"/>
        <rFont val="宋体"/>
        <charset val="134"/>
      </rPr>
      <t>共</t>
    </r>
    <r>
      <rPr>
        <sz val="10"/>
        <color rgb="FF000000"/>
        <rFont val="Arial Narrow"/>
        <charset val="134"/>
      </rPr>
      <t>15</t>
    </r>
    <r>
      <rPr>
        <sz val="10"/>
        <color indexed="8"/>
        <rFont val="宋体"/>
        <charset val="134"/>
      </rPr>
      <t>人，人均成本</t>
    </r>
    <r>
      <rPr>
        <sz val="10"/>
        <color indexed="8"/>
        <rFont val="Arial Narrow"/>
        <charset val="134"/>
      </rPr>
      <t>7.8</t>
    </r>
    <r>
      <rPr>
        <sz val="10"/>
        <color indexed="8"/>
        <rFont val="宋体"/>
        <charset val="134"/>
      </rPr>
      <t>万</t>
    </r>
    <r>
      <rPr>
        <sz val="10"/>
        <color indexed="8"/>
        <rFont val="Arial Narrow"/>
        <charset val="134"/>
      </rPr>
      <t>/</t>
    </r>
    <r>
      <rPr>
        <sz val="10"/>
        <color indexed="8"/>
        <rFont val="宋体"/>
        <charset val="134"/>
      </rPr>
      <t>年（含社保）</t>
    </r>
  </si>
  <si>
    <r>
      <rPr>
        <sz val="10"/>
        <rFont val="Arial Narrow"/>
        <charset val="134"/>
      </rPr>
      <t>5.</t>
    </r>
    <r>
      <rPr>
        <sz val="10"/>
        <rFont val="宋体"/>
        <charset val="134"/>
      </rPr>
      <t>配气损耗费</t>
    </r>
  </si>
  <si>
    <r>
      <rPr>
        <sz val="10"/>
        <color indexed="8"/>
        <rFont val="Arial Narrow"/>
        <charset val="134"/>
      </rPr>
      <t>2%</t>
    </r>
    <r>
      <rPr>
        <sz val="10"/>
        <color indexed="8"/>
        <rFont val="宋体"/>
        <charset val="134"/>
      </rPr>
      <t>的配气损耗</t>
    </r>
  </si>
  <si>
    <r>
      <rPr>
        <sz val="10"/>
        <rFont val="Arial Narrow"/>
        <charset val="134"/>
      </rPr>
      <t>6.</t>
    </r>
    <r>
      <rPr>
        <sz val="10"/>
        <rFont val="宋体"/>
        <charset val="134"/>
      </rPr>
      <t>摊销费</t>
    </r>
  </si>
  <si>
    <r>
      <rPr>
        <sz val="10"/>
        <color indexed="8"/>
        <rFont val="宋体"/>
        <charset val="134"/>
      </rPr>
      <t>按土地购买价格</t>
    </r>
    <r>
      <rPr>
        <sz val="10"/>
        <color indexed="8"/>
        <rFont val="Arial Narrow"/>
        <charset val="134"/>
      </rPr>
      <t>200</t>
    </r>
    <r>
      <rPr>
        <sz val="10"/>
        <color indexed="8"/>
        <rFont val="宋体"/>
        <charset val="134"/>
      </rPr>
      <t>万，工业用地</t>
    </r>
    <r>
      <rPr>
        <sz val="10"/>
        <color indexed="8"/>
        <rFont val="Arial Narrow"/>
        <charset val="134"/>
      </rPr>
      <t>50</t>
    </r>
    <r>
      <rPr>
        <sz val="10"/>
        <color indexed="8"/>
        <rFont val="宋体"/>
        <charset val="134"/>
      </rPr>
      <t>年摊销</t>
    </r>
  </si>
  <si>
    <r>
      <rPr>
        <sz val="10"/>
        <rFont val="Arial Narrow"/>
        <charset val="134"/>
      </rPr>
      <t>7.</t>
    </r>
    <r>
      <rPr>
        <sz val="10"/>
        <rFont val="宋体"/>
        <charset val="134"/>
      </rPr>
      <t>其他费用</t>
    </r>
  </si>
  <si>
    <r>
      <rPr>
        <sz val="10"/>
        <color indexed="8"/>
        <rFont val="宋体"/>
        <charset val="134"/>
      </rPr>
      <t>（二）安全保护类费用</t>
    </r>
  </si>
  <si>
    <r>
      <rPr>
        <sz val="10"/>
        <color indexed="8"/>
        <rFont val="Arial Narrow"/>
        <charset val="134"/>
      </rPr>
      <t>11=</t>
    </r>
    <r>
      <rPr>
        <sz val="10"/>
        <color indexed="8"/>
        <rFont val="宋体"/>
        <charset val="134"/>
      </rPr>
      <t>∑</t>
    </r>
    <r>
      <rPr>
        <sz val="10"/>
        <color indexed="8"/>
        <rFont val="Arial Narrow"/>
        <charset val="134"/>
      </rPr>
      <t>(12:16)</t>
    </r>
  </si>
  <si>
    <r>
      <rPr>
        <sz val="10"/>
        <rFont val="Arial Narrow"/>
        <charset val="134"/>
      </rPr>
      <t>1.</t>
    </r>
    <r>
      <rPr>
        <sz val="10"/>
        <rFont val="宋体"/>
        <charset val="134"/>
      </rPr>
      <t>质量检测费</t>
    </r>
  </si>
  <si>
    <r>
      <rPr>
        <sz val="10"/>
        <rFont val="Arial Narrow"/>
        <charset val="134"/>
      </rPr>
      <t>2.</t>
    </r>
    <r>
      <rPr>
        <sz val="10"/>
        <rFont val="宋体"/>
        <charset val="134"/>
      </rPr>
      <t>仪器仪表检验费</t>
    </r>
  </si>
  <si>
    <r>
      <rPr>
        <sz val="10"/>
        <rFont val="Arial Narrow"/>
        <charset val="134"/>
      </rPr>
      <t>3.</t>
    </r>
    <r>
      <rPr>
        <sz val="10"/>
        <rFont val="宋体"/>
        <charset val="134"/>
      </rPr>
      <t>安全生产费</t>
    </r>
  </si>
  <si>
    <r>
      <rPr>
        <sz val="10"/>
        <color indexed="8"/>
        <rFont val="宋体"/>
        <charset val="134"/>
      </rPr>
      <t>按收入</t>
    </r>
    <r>
      <rPr>
        <sz val="10"/>
        <color indexed="8"/>
        <rFont val="Arial Narrow"/>
        <charset val="134"/>
      </rPr>
      <t>1.5%</t>
    </r>
    <r>
      <rPr>
        <sz val="10"/>
        <color indexed="8"/>
        <rFont val="宋体"/>
        <charset val="134"/>
      </rPr>
      <t>计提</t>
    </r>
  </si>
  <si>
    <r>
      <rPr>
        <sz val="10"/>
        <rFont val="Arial Narrow"/>
        <charset val="134"/>
      </rPr>
      <t>4.</t>
    </r>
    <r>
      <rPr>
        <sz val="10"/>
        <rFont val="宋体"/>
        <charset val="134"/>
      </rPr>
      <t>入户安检费</t>
    </r>
  </si>
  <si>
    <r>
      <rPr>
        <sz val="10"/>
        <rFont val="Arial Narrow"/>
        <charset val="134"/>
      </rPr>
      <t>5.</t>
    </r>
    <r>
      <rPr>
        <sz val="10"/>
        <rFont val="宋体"/>
        <charset val="134"/>
      </rPr>
      <t>其他费用</t>
    </r>
  </si>
  <si>
    <t>重复性费用,予以核减</t>
  </si>
  <si>
    <r>
      <rPr>
        <sz val="10"/>
        <color indexed="8"/>
        <rFont val="宋体"/>
        <charset val="134"/>
      </rPr>
      <t>（三）管理销售类费用</t>
    </r>
  </si>
  <si>
    <r>
      <rPr>
        <sz val="10"/>
        <color indexed="8"/>
        <rFont val="Arial Narrow"/>
        <charset val="134"/>
      </rPr>
      <t>17=</t>
    </r>
    <r>
      <rPr>
        <sz val="10"/>
        <color indexed="8"/>
        <rFont val="宋体"/>
        <charset val="134"/>
      </rPr>
      <t>∑</t>
    </r>
    <r>
      <rPr>
        <sz val="10"/>
        <color indexed="8"/>
        <rFont val="Arial Narrow"/>
        <charset val="134"/>
      </rPr>
      <t>(18:29)</t>
    </r>
  </si>
  <si>
    <r>
      <rPr>
        <sz val="10"/>
        <rFont val="Arial Narrow"/>
        <charset val="134"/>
      </rPr>
      <t>1.</t>
    </r>
    <r>
      <rPr>
        <sz val="10"/>
        <rFont val="宋体"/>
        <charset val="134"/>
      </rPr>
      <t>办公费</t>
    </r>
  </si>
  <si>
    <r>
      <rPr>
        <sz val="10"/>
        <rFont val="Arial Narrow"/>
        <charset val="134"/>
      </rPr>
      <t>2.</t>
    </r>
    <r>
      <rPr>
        <sz val="10"/>
        <rFont val="宋体"/>
        <charset val="134"/>
      </rPr>
      <t>水电费</t>
    </r>
  </si>
  <si>
    <r>
      <rPr>
        <sz val="10"/>
        <rFont val="Arial Narrow"/>
        <charset val="134"/>
      </rPr>
      <t>3.</t>
    </r>
    <r>
      <rPr>
        <sz val="10"/>
        <rFont val="宋体"/>
        <charset val="134"/>
      </rPr>
      <t>租赁费</t>
    </r>
  </si>
  <si>
    <r>
      <rPr>
        <sz val="10"/>
        <rFont val="Arial Narrow"/>
        <charset val="134"/>
      </rPr>
      <t>4.</t>
    </r>
    <r>
      <rPr>
        <sz val="10"/>
        <rFont val="宋体"/>
        <charset val="134"/>
      </rPr>
      <t>会议费</t>
    </r>
  </si>
  <si>
    <r>
      <rPr>
        <sz val="10"/>
        <rFont val="Arial Narrow"/>
        <charset val="134"/>
      </rPr>
      <t>5.</t>
    </r>
    <r>
      <rPr>
        <sz val="10"/>
        <rFont val="宋体"/>
        <charset val="134"/>
      </rPr>
      <t>差旅费</t>
    </r>
  </si>
  <si>
    <r>
      <rPr>
        <sz val="10"/>
        <rFont val="Arial Narrow"/>
        <charset val="134"/>
      </rPr>
      <t>6.</t>
    </r>
    <r>
      <rPr>
        <sz val="10"/>
        <rFont val="宋体"/>
        <charset val="134"/>
      </rPr>
      <t>运输与装卸费</t>
    </r>
  </si>
  <si>
    <r>
      <rPr>
        <sz val="10"/>
        <color indexed="8"/>
        <rFont val="宋体"/>
        <charset val="134"/>
      </rPr>
      <t>对应气体运输费已单独考虑作为购气成本计入，予以全额核减</t>
    </r>
  </si>
  <si>
    <r>
      <rPr>
        <sz val="10"/>
        <rFont val="Arial Narrow"/>
        <charset val="134"/>
      </rPr>
      <t>7.</t>
    </r>
    <r>
      <rPr>
        <sz val="10"/>
        <rFont val="宋体"/>
        <charset val="134"/>
      </rPr>
      <t>业务招待费</t>
    </r>
  </si>
  <si>
    <r>
      <rPr>
        <sz val="10"/>
        <rFont val="Arial Narrow"/>
        <charset val="134"/>
      </rPr>
      <t>8.</t>
    </r>
    <r>
      <rPr>
        <sz val="10"/>
        <rFont val="宋体"/>
        <charset val="134"/>
      </rPr>
      <t>广告费</t>
    </r>
  </si>
  <si>
    <r>
      <rPr>
        <sz val="10"/>
        <rFont val="Arial Narrow"/>
        <charset val="134"/>
      </rPr>
      <t>9.</t>
    </r>
    <r>
      <rPr>
        <sz val="10"/>
        <rFont val="宋体"/>
        <charset val="134"/>
      </rPr>
      <t>业务宣传费</t>
    </r>
  </si>
  <si>
    <r>
      <rPr>
        <sz val="10"/>
        <rFont val="Arial Narrow"/>
        <charset val="134"/>
      </rPr>
      <t>10.</t>
    </r>
    <r>
      <rPr>
        <sz val="10"/>
        <rFont val="宋体"/>
        <charset val="134"/>
      </rPr>
      <t>财产保险费</t>
    </r>
  </si>
  <si>
    <r>
      <rPr>
        <sz val="10"/>
        <rFont val="Arial Narrow"/>
        <charset val="134"/>
      </rPr>
      <t>11.</t>
    </r>
    <r>
      <rPr>
        <sz val="10"/>
        <rFont val="宋体"/>
        <charset val="134"/>
      </rPr>
      <t>低值易耗品摊销</t>
    </r>
  </si>
  <si>
    <r>
      <rPr>
        <sz val="10"/>
        <rFont val="Arial Narrow"/>
        <charset val="134"/>
      </rPr>
      <t>12.</t>
    </r>
    <r>
      <rPr>
        <sz val="10"/>
        <rFont val="宋体"/>
        <charset val="134"/>
      </rPr>
      <t>其他费用</t>
    </r>
  </si>
  <si>
    <r>
      <rPr>
        <sz val="10"/>
        <color indexed="8"/>
        <rFont val="宋体"/>
        <charset val="134"/>
      </rPr>
      <t>（四）价内税金</t>
    </r>
  </si>
  <si>
    <r>
      <rPr>
        <sz val="10"/>
        <color indexed="8"/>
        <rFont val="宋体"/>
        <charset val="134"/>
      </rPr>
      <t>房产税、车船税、土地使用税、印花税等</t>
    </r>
  </si>
  <si>
    <r>
      <rPr>
        <b/>
        <sz val="10"/>
        <color indexed="8"/>
        <rFont val="宋体"/>
        <charset val="134"/>
      </rPr>
      <t>三、年总配气成本（万元）</t>
    </r>
  </si>
  <si>
    <t>31=1+2</t>
  </si>
  <si>
    <r>
      <rPr>
        <b/>
        <sz val="10"/>
        <color indexed="8"/>
        <rFont val="宋体"/>
        <charset val="134"/>
      </rPr>
      <t>四、年总计价量（万方）</t>
    </r>
  </si>
  <si>
    <r>
      <rPr>
        <b/>
        <sz val="10"/>
        <color indexed="8"/>
        <rFont val="宋体"/>
        <charset val="134"/>
      </rPr>
      <t>五、每立方米配气成本（元</t>
    </r>
    <r>
      <rPr>
        <b/>
        <sz val="10"/>
        <color indexed="8"/>
        <rFont val="Arial Narrow"/>
        <charset val="134"/>
      </rPr>
      <t>/</t>
    </r>
    <r>
      <rPr>
        <b/>
        <sz val="10"/>
        <color indexed="8"/>
        <rFont val="宋体"/>
        <charset val="134"/>
      </rPr>
      <t>方）</t>
    </r>
  </si>
  <si>
    <r>
      <rPr>
        <b/>
        <sz val="10"/>
        <color indexed="8"/>
        <rFont val="宋体"/>
        <charset val="134"/>
      </rPr>
      <t>六、每立方米含税配气成本（元</t>
    </r>
    <r>
      <rPr>
        <b/>
        <sz val="10"/>
        <color indexed="8"/>
        <rFont val="Arial Narrow"/>
        <charset val="134"/>
      </rPr>
      <t>/</t>
    </r>
    <r>
      <rPr>
        <b/>
        <sz val="10"/>
        <color indexed="8"/>
        <rFont val="宋体"/>
        <charset val="134"/>
      </rPr>
      <t>方）</t>
    </r>
  </si>
  <si>
    <t>34=33*1.09</t>
  </si>
  <si>
    <r>
      <rPr>
        <b/>
        <sz val="10"/>
        <color indexed="8"/>
        <rFont val="宋体"/>
        <charset val="134"/>
      </rPr>
      <t>增值税税率</t>
    </r>
    <r>
      <rPr>
        <b/>
        <sz val="10"/>
        <color indexed="8"/>
        <rFont val="Arial Narrow"/>
        <charset val="134"/>
      </rPr>
      <t>9%</t>
    </r>
  </si>
  <si>
    <r>
      <rPr>
        <b/>
        <sz val="10"/>
        <color indexed="8"/>
        <rFont val="宋体"/>
        <charset val="134"/>
      </rPr>
      <t>七、每立方米含税采购成本（元</t>
    </r>
    <r>
      <rPr>
        <b/>
        <sz val="10"/>
        <color indexed="8"/>
        <rFont val="Arial Narrow"/>
        <charset val="134"/>
      </rPr>
      <t>/</t>
    </r>
    <r>
      <rPr>
        <b/>
        <sz val="10"/>
        <color indexed="8"/>
        <rFont val="宋体"/>
        <charset val="134"/>
      </rPr>
      <t>方）</t>
    </r>
  </si>
  <si>
    <r>
      <rPr>
        <b/>
        <sz val="10"/>
        <color indexed="8"/>
        <rFont val="宋体"/>
        <charset val="134"/>
      </rPr>
      <t>每吨</t>
    </r>
    <r>
      <rPr>
        <b/>
        <sz val="10"/>
        <color indexed="8"/>
        <rFont val="Arial Narrow"/>
        <charset val="134"/>
      </rPr>
      <t>5000</t>
    </r>
    <r>
      <rPr>
        <b/>
        <sz val="10"/>
        <color indexed="8"/>
        <rFont val="宋体"/>
        <charset val="134"/>
      </rPr>
      <t>元，气化率每吨</t>
    </r>
    <r>
      <rPr>
        <b/>
        <sz val="10"/>
        <color indexed="8"/>
        <rFont val="Arial Narrow"/>
        <charset val="134"/>
      </rPr>
      <t>1450</t>
    </r>
    <r>
      <rPr>
        <b/>
        <sz val="10"/>
        <color indexed="8"/>
        <rFont val="宋体"/>
        <charset val="134"/>
      </rPr>
      <t>方</t>
    </r>
  </si>
  <si>
    <r>
      <rPr>
        <b/>
        <sz val="10"/>
        <color indexed="8"/>
        <rFont val="宋体"/>
        <charset val="134"/>
      </rPr>
      <t>八、每立方米含税运输成本（元</t>
    </r>
    <r>
      <rPr>
        <b/>
        <sz val="10"/>
        <color indexed="8"/>
        <rFont val="Arial Narrow"/>
        <charset val="134"/>
      </rPr>
      <t>/</t>
    </r>
    <r>
      <rPr>
        <b/>
        <sz val="10"/>
        <color indexed="8"/>
        <rFont val="宋体"/>
        <charset val="134"/>
      </rPr>
      <t>方）</t>
    </r>
  </si>
  <si>
    <r>
      <rPr>
        <b/>
        <sz val="10"/>
        <color indexed="8"/>
        <rFont val="宋体"/>
        <charset val="134"/>
      </rPr>
      <t>九、每立方米含税总计成本（元</t>
    </r>
    <r>
      <rPr>
        <b/>
        <sz val="10"/>
        <color indexed="8"/>
        <rFont val="Arial Narrow"/>
        <charset val="134"/>
      </rPr>
      <t>/</t>
    </r>
    <r>
      <rPr>
        <b/>
        <sz val="10"/>
        <color indexed="8"/>
        <rFont val="宋体"/>
        <charset val="134"/>
      </rPr>
      <t>方）</t>
    </r>
  </si>
  <si>
    <t>37=34+35+36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</si>
</sst>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3">
    <font>
      <sz val="11"/>
      <color indexed="8"/>
      <name val="宋体"/>
      <charset val="134"/>
    </font>
    <font>
      <sz val="16"/>
      <color indexed="8"/>
      <name val="宋体"/>
      <charset val="134"/>
    </font>
    <font>
      <sz val="11"/>
      <color indexed="8"/>
      <name val="宋体"/>
      <charset val="134"/>
      <scheme val="major"/>
    </font>
    <font>
      <b/>
      <sz val="11"/>
      <color indexed="8"/>
      <name val="宋体"/>
      <charset val="134"/>
      <scheme val="major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b/>
      <sz val="12"/>
      <color rgb="FF000000"/>
      <name val="黑体"/>
      <charset val="134"/>
    </font>
    <font>
      <sz val="18"/>
      <color indexed="8"/>
      <name val="Arial Narrow"/>
      <charset val="134"/>
    </font>
    <font>
      <b/>
      <sz val="16"/>
      <color rgb="FF000000"/>
      <name val="宋体"/>
      <charset val="134"/>
    </font>
    <font>
      <b/>
      <sz val="16"/>
      <color indexed="8"/>
      <name val="Arial Narrow"/>
      <charset val="134"/>
    </font>
    <font>
      <sz val="10"/>
      <color indexed="8"/>
      <name val="Arial Narrow"/>
      <charset val="134"/>
    </font>
    <font>
      <b/>
      <sz val="12"/>
      <color indexed="8"/>
      <name val="Arial Narrow"/>
      <charset val="134"/>
    </font>
    <font>
      <b/>
      <sz val="10"/>
      <color indexed="8"/>
      <name val="Arial Narrow"/>
      <charset val="134"/>
    </font>
    <font>
      <b/>
      <sz val="10"/>
      <color rgb="FF000000"/>
      <name val="Arial Narrow"/>
      <charset val="134"/>
    </font>
    <font>
      <sz val="10"/>
      <name val="Arial Narrow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Arial Narrow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 indent="1"/>
    </xf>
    <xf numFmtId="176" fontId="1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tabSelected="1" view="pageBreakPreview" zoomScale="85" zoomScaleNormal="100" workbookViewId="0">
      <pane ySplit="4" topLeftCell="A18" activePane="bottomLeft" state="frozen"/>
      <selection/>
      <selection pane="bottomLeft" activeCell="A2" sqref="A2:E2"/>
    </sheetView>
  </sheetViews>
  <sheetFormatPr defaultColWidth="9" defaultRowHeight="14" outlineLevelCol="4"/>
  <cols>
    <col min="1" max="1" width="32.6" customWidth="1"/>
    <col min="2" max="2" width="11.1363636363636" style="5" customWidth="1"/>
    <col min="3" max="4" width="10.6" style="6" customWidth="1"/>
    <col min="5" max="5" width="26" style="5" customWidth="1"/>
  </cols>
  <sheetData>
    <row r="1" ht="22.5" spans="1:5">
      <c r="A1" s="7" t="s">
        <v>0</v>
      </c>
      <c r="B1" s="8"/>
      <c r="C1" s="9"/>
      <c r="D1" s="9"/>
      <c r="E1" s="8"/>
    </row>
    <row r="2" s="1" customFormat="1" ht="21" spans="1:5">
      <c r="A2" s="10" t="s">
        <v>1</v>
      </c>
      <c r="B2" s="11"/>
      <c r="C2" s="11"/>
      <c r="D2" s="11"/>
      <c r="E2" s="11"/>
    </row>
    <row r="3" s="2" customFormat="1" ht="15" spans="1:5">
      <c r="A3" s="12"/>
      <c r="B3" s="13"/>
      <c r="C3" s="14"/>
      <c r="D3" s="14"/>
      <c r="E3" s="15" t="s">
        <v>2</v>
      </c>
    </row>
    <row r="4" s="3" customFormat="1" spans="1:5">
      <c r="A4" s="16" t="s">
        <v>3</v>
      </c>
      <c r="B4" s="17" t="s">
        <v>4</v>
      </c>
      <c r="C4" s="18" t="s">
        <v>5</v>
      </c>
      <c r="D4" s="19" t="s">
        <v>6</v>
      </c>
      <c r="E4" s="17" t="s">
        <v>7</v>
      </c>
    </row>
    <row r="5" s="2" customFormat="1" spans="1:5">
      <c r="A5" s="20" t="s">
        <v>8</v>
      </c>
      <c r="B5" s="17">
        <v>1</v>
      </c>
      <c r="C5" s="18">
        <v>70.6</v>
      </c>
      <c r="D5" s="19">
        <v>66.98</v>
      </c>
      <c r="E5" s="21"/>
    </row>
    <row r="6" s="2" customFormat="1" ht="26" spans="1:5">
      <c r="A6" s="22" t="s">
        <v>9</v>
      </c>
      <c r="B6" s="17" t="s">
        <v>10</v>
      </c>
      <c r="C6" s="23">
        <f>C7+C15+C21+C34</f>
        <v>257.5</v>
      </c>
      <c r="D6" s="23">
        <f>D7+D15+D21+D34</f>
        <v>234.8</v>
      </c>
      <c r="E6" s="21"/>
    </row>
    <row r="7" s="2" customFormat="1" spans="1:5">
      <c r="A7" s="21" t="s">
        <v>11</v>
      </c>
      <c r="B7" s="24" t="s">
        <v>12</v>
      </c>
      <c r="C7" s="25">
        <f>C8+C9+C10+C11+C12+C13+C14</f>
        <v>182.5</v>
      </c>
      <c r="D7" s="25">
        <f>D8+D9+D10+D11+D12+D13+D14</f>
        <v>188.82</v>
      </c>
      <c r="E7" s="21"/>
    </row>
    <row r="8" s="2" customFormat="1" ht="39" spans="1:5">
      <c r="A8" s="26" t="s">
        <v>13</v>
      </c>
      <c r="B8" s="24">
        <v>4</v>
      </c>
      <c r="C8" s="25">
        <v>20.3</v>
      </c>
      <c r="D8" s="25">
        <v>20.3</v>
      </c>
      <c r="E8" s="21" t="s">
        <v>14</v>
      </c>
    </row>
    <row r="9" s="2" customFormat="1" ht="39" spans="1:5">
      <c r="A9" s="26" t="s">
        <v>15</v>
      </c>
      <c r="B9" s="24">
        <v>5</v>
      </c>
      <c r="C9" s="25">
        <v>24</v>
      </c>
      <c r="D9" s="25">
        <v>24</v>
      </c>
      <c r="E9" s="21" t="s">
        <v>16</v>
      </c>
    </row>
    <row r="10" s="2" customFormat="1" spans="1:5">
      <c r="A10" s="26" t="s">
        <v>17</v>
      </c>
      <c r="B10" s="24">
        <v>6</v>
      </c>
      <c r="C10" s="25">
        <v>1.7</v>
      </c>
      <c r="D10" s="25">
        <v>1.7</v>
      </c>
      <c r="E10" s="21"/>
    </row>
    <row r="11" s="2" customFormat="1" ht="26" spans="1:5">
      <c r="A11" s="26" t="s">
        <v>18</v>
      </c>
      <c r="B11" s="24">
        <v>7</v>
      </c>
      <c r="C11" s="27">
        <v>117</v>
      </c>
      <c r="D11" s="27">
        <v>117</v>
      </c>
      <c r="E11" s="21" t="s">
        <v>19</v>
      </c>
    </row>
    <row r="12" s="2" customFormat="1" spans="1:5">
      <c r="A12" s="26" t="s">
        <v>20</v>
      </c>
      <c r="B12" s="24">
        <v>8</v>
      </c>
      <c r="C12" s="25">
        <v>1.5</v>
      </c>
      <c r="D12" s="25">
        <f>ROUND(3.78/1.09*D36*2%,2)</f>
        <v>12.82</v>
      </c>
      <c r="E12" s="21" t="s">
        <v>21</v>
      </c>
    </row>
    <row r="13" s="2" customFormat="1" ht="26" spans="1:5">
      <c r="A13" s="26" t="s">
        <v>22</v>
      </c>
      <c r="B13" s="24">
        <v>9</v>
      </c>
      <c r="C13" s="27">
        <v>9</v>
      </c>
      <c r="D13" s="27">
        <f>200/50</f>
        <v>4</v>
      </c>
      <c r="E13" s="21" t="s">
        <v>23</v>
      </c>
    </row>
    <row r="14" s="2" customFormat="1" spans="1:5">
      <c r="A14" s="26" t="s">
        <v>24</v>
      </c>
      <c r="B14" s="24">
        <v>10</v>
      </c>
      <c r="C14" s="27">
        <v>9</v>
      </c>
      <c r="D14" s="27">
        <v>9</v>
      </c>
      <c r="E14" s="21"/>
    </row>
    <row r="15" s="2" customFormat="1" ht="25.5" spans="1:5">
      <c r="A15" s="21" t="s">
        <v>25</v>
      </c>
      <c r="B15" s="24" t="s">
        <v>26</v>
      </c>
      <c r="C15" s="27">
        <f>C16+C17+C18+C19+C20</f>
        <v>36.5</v>
      </c>
      <c r="D15" s="27">
        <f>D16+D17+D18+D19+D20</f>
        <v>18.48</v>
      </c>
      <c r="E15" s="21"/>
    </row>
    <row r="16" s="2" customFormat="1" spans="1:5">
      <c r="A16" s="26" t="s">
        <v>27</v>
      </c>
      <c r="B16" s="24">
        <v>12</v>
      </c>
      <c r="C16" s="27">
        <v>1.8</v>
      </c>
      <c r="D16" s="27">
        <v>1.8</v>
      </c>
      <c r="E16" s="21"/>
    </row>
    <row r="17" s="2" customFormat="1" spans="1:5">
      <c r="A17" s="26" t="s">
        <v>28</v>
      </c>
      <c r="B17" s="24">
        <v>13</v>
      </c>
      <c r="C17" s="27">
        <v>2</v>
      </c>
      <c r="D17" s="27">
        <v>2</v>
      </c>
      <c r="E17" s="21"/>
    </row>
    <row r="18" s="2" customFormat="1" spans="1:5">
      <c r="A18" s="26" t="s">
        <v>29</v>
      </c>
      <c r="B18" s="24">
        <v>14</v>
      </c>
      <c r="C18" s="27">
        <v>14</v>
      </c>
      <c r="D18" s="27">
        <f>ROUND((4.3*115.5+5.08*69.3)/1.09*1.5%,2)</f>
        <v>11.68</v>
      </c>
      <c r="E18" s="21" t="s">
        <v>30</v>
      </c>
    </row>
    <row r="19" s="2" customFormat="1" spans="1:5">
      <c r="A19" s="26" t="s">
        <v>31</v>
      </c>
      <c r="B19" s="24">
        <v>15</v>
      </c>
      <c r="C19" s="27">
        <v>2</v>
      </c>
      <c r="D19" s="27">
        <v>2</v>
      </c>
      <c r="E19" s="21"/>
    </row>
    <row r="20" s="2" customFormat="1" spans="1:5">
      <c r="A20" s="26" t="s">
        <v>32</v>
      </c>
      <c r="B20" s="24">
        <v>16</v>
      </c>
      <c r="C20" s="27">
        <v>16.7</v>
      </c>
      <c r="D20" s="27">
        <v>1</v>
      </c>
      <c r="E20" s="28" t="s">
        <v>33</v>
      </c>
    </row>
    <row r="21" s="2" customFormat="1" ht="25.5" spans="1:5">
      <c r="A21" s="21" t="s">
        <v>34</v>
      </c>
      <c r="B21" s="24" t="s">
        <v>35</v>
      </c>
      <c r="C21" s="27">
        <f>SUM(C22:C33)</f>
        <v>33.5</v>
      </c>
      <c r="D21" s="27">
        <f t="shared" ref="D21" si="0">SUM(D22:D33)</f>
        <v>22.5</v>
      </c>
      <c r="E21" s="21"/>
    </row>
    <row r="22" s="2" customFormat="1" spans="1:5">
      <c r="A22" s="26" t="s">
        <v>36</v>
      </c>
      <c r="B22" s="24">
        <v>18</v>
      </c>
      <c r="C22" s="25">
        <v>0.6</v>
      </c>
      <c r="D22" s="25">
        <v>0.6</v>
      </c>
      <c r="E22" s="21"/>
    </row>
    <row r="23" s="2" customFormat="1" spans="1:5">
      <c r="A23" s="26" t="s">
        <v>37</v>
      </c>
      <c r="B23" s="24">
        <v>19</v>
      </c>
      <c r="C23" s="25">
        <v>1.8</v>
      </c>
      <c r="D23" s="25">
        <v>1.8</v>
      </c>
      <c r="E23" s="21"/>
    </row>
    <row r="24" s="2" customFormat="1" spans="1:5">
      <c r="A24" s="26" t="s">
        <v>38</v>
      </c>
      <c r="B24" s="24">
        <v>20</v>
      </c>
      <c r="C24" s="25">
        <v>13.2</v>
      </c>
      <c r="D24" s="25">
        <v>13.2</v>
      </c>
      <c r="E24" s="21"/>
    </row>
    <row r="25" s="2" customFormat="1" spans="1:5">
      <c r="A25" s="26" t="s">
        <v>39</v>
      </c>
      <c r="B25" s="24">
        <v>21</v>
      </c>
      <c r="C25" s="25">
        <v>0.6</v>
      </c>
      <c r="D25" s="25">
        <v>0.6</v>
      </c>
      <c r="E25" s="21"/>
    </row>
    <row r="26" s="2" customFormat="1" spans="1:5">
      <c r="A26" s="26" t="s">
        <v>40</v>
      </c>
      <c r="B26" s="24">
        <v>22</v>
      </c>
      <c r="C26" s="25">
        <v>1.8</v>
      </c>
      <c r="D26" s="25">
        <v>1.8</v>
      </c>
      <c r="E26" s="21"/>
    </row>
    <row r="27" s="2" customFormat="1" ht="39" spans="1:5">
      <c r="A27" s="26" t="s">
        <v>41</v>
      </c>
      <c r="B27" s="24">
        <v>23</v>
      </c>
      <c r="C27" s="27">
        <v>11</v>
      </c>
      <c r="D27" s="27">
        <v>0</v>
      </c>
      <c r="E27" s="21" t="s">
        <v>42</v>
      </c>
    </row>
    <row r="28" s="2" customFormat="1" spans="1:5">
      <c r="A28" s="26" t="s">
        <v>43</v>
      </c>
      <c r="B28" s="24">
        <v>24</v>
      </c>
      <c r="C28" s="27">
        <v>1.2</v>
      </c>
      <c r="D28" s="27">
        <v>1.2</v>
      </c>
      <c r="E28" s="21"/>
    </row>
    <row r="29" s="2" customFormat="1" spans="1:5">
      <c r="A29" s="26" t="s">
        <v>44</v>
      </c>
      <c r="B29" s="24">
        <v>25</v>
      </c>
      <c r="C29" s="25">
        <v>0.5</v>
      </c>
      <c r="D29" s="25">
        <v>0.5</v>
      </c>
      <c r="E29" s="21"/>
    </row>
    <row r="30" s="2" customFormat="1" spans="1:5">
      <c r="A30" s="26" t="s">
        <v>45</v>
      </c>
      <c r="B30" s="24">
        <v>26</v>
      </c>
      <c r="C30" s="25">
        <v>0.3</v>
      </c>
      <c r="D30" s="25">
        <v>0.3</v>
      </c>
      <c r="E30" s="21"/>
    </row>
    <row r="31" s="2" customFormat="1" spans="1:5">
      <c r="A31" s="26" t="s">
        <v>46</v>
      </c>
      <c r="B31" s="24">
        <v>27</v>
      </c>
      <c r="C31" s="25">
        <v>0.7</v>
      </c>
      <c r="D31" s="25">
        <v>0.7</v>
      </c>
      <c r="E31" s="21"/>
    </row>
    <row r="32" s="2" customFormat="1" spans="1:5">
      <c r="A32" s="26" t="s">
        <v>47</v>
      </c>
      <c r="B32" s="24">
        <v>28</v>
      </c>
      <c r="C32" s="25">
        <v>0.8</v>
      </c>
      <c r="D32" s="25">
        <v>0.8</v>
      </c>
      <c r="E32" s="21"/>
    </row>
    <row r="33" s="2" customFormat="1" spans="1:5">
      <c r="A33" s="26" t="s">
        <v>48</v>
      </c>
      <c r="B33" s="24">
        <v>29</v>
      </c>
      <c r="C33" s="25">
        <v>1</v>
      </c>
      <c r="D33" s="25">
        <v>1</v>
      </c>
      <c r="E33" s="21"/>
    </row>
    <row r="34" s="2" customFormat="1" ht="26" spans="1:5">
      <c r="A34" s="21" t="s">
        <v>49</v>
      </c>
      <c r="B34" s="24">
        <v>30</v>
      </c>
      <c r="C34" s="25">
        <v>5</v>
      </c>
      <c r="D34" s="25">
        <v>5</v>
      </c>
      <c r="E34" s="21" t="s">
        <v>50</v>
      </c>
    </row>
    <row r="35" s="3" customFormat="1" spans="1:5">
      <c r="A35" s="29" t="s">
        <v>51</v>
      </c>
      <c r="B35" s="17" t="s">
        <v>52</v>
      </c>
      <c r="C35" s="23">
        <f t="shared" ref="C35:D35" si="1">C5+C6</f>
        <v>328.1</v>
      </c>
      <c r="D35" s="23">
        <f t="shared" si="1"/>
        <v>301.78</v>
      </c>
      <c r="E35" s="22"/>
    </row>
    <row r="36" s="3" customFormat="1" spans="1:5">
      <c r="A36" s="29" t="s">
        <v>53</v>
      </c>
      <c r="B36" s="17">
        <v>32</v>
      </c>
      <c r="C36" s="23">
        <v>9.6</v>
      </c>
      <c r="D36" s="23">
        <v>184.8</v>
      </c>
      <c r="E36" s="22"/>
    </row>
    <row r="37" s="3" customFormat="1" spans="1:5">
      <c r="A37" s="29" t="s">
        <v>54</v>
      </c>
      <c r="B37" s="17">
        <v>33</v>
      </c>
      <c r="C37" s="30">
        <f>C35/C36</f>
        <v>34.1770833333333</v>
      </c>
      <c r="D37" s="30">
        <f>D35/D36</f>
        <v>1.63300865800866</v>
      </c>
      <c r="E37" s="22"/>
    </row>
    <row r="38" s="4" customFormat="1" spans="1:5">
      <c r="A38" s="29" t="s">
        <v>55</v>
      </c>
      <c r="B38" s="17" t="s">
        <v>56</v>
      </c>
      <c r="C38" s="16">
        <f>ROUND(C37*1.09,2)</f>
        <v>37.25</v>
      </c>
      <c r="D38" s="16">
        <f>ROUND(D37*1.09,2)</f>
        <v>1.78</v>
      </c>
      <c r="E38" s="22" t="s">
        <v>57</v>
      </c>
    </row>
    <row r="39" s="4" customFormat="1" ht="26" spans="1:5">
      <c r="A39" s="29" t="s">
        <v>58</v>
      </c>
      <c r="B39" s="17">
        <v>35</v>
      </c>
      <c r="C39" s="16">
        <v>3.45</v>
      </c>
      <c r="D39" s="16">
        <v>3.45</v>
      </c>
      <c r="E39" s="22" t="s">
        <v>59</v>
      </c>
    </row>
    <row r="40" s="4" customFormat="1" spans="1:5">
      <c r="A40" s="29" t="s">
        <v>60</v>
      </c>
      <c r="B40" s="17">
        <v>36</v>
      </c>
      <c r="C40" s="16">
        <v>0.33</v>
      </c>
      <c r="D40" s="16">
        <v>0.33</v>
      </c>
      <c r="E40" s="22"/>
    </row>
    <row r="41" s="4" customFormat="1" ht="26" spans="1:5">
      <c r="A41" s="29" t="s">
        <v>61</v>
      </c>
      <c r="B41" s="17" t="s">
        <v>62</v>
      </c>
      <c r="C41" s="31">
        <f>C38+C39+C40</f>
        <v>41.03</v>
      </c>
      <c r="D41" s="31">
        <f>D38+D39+D40</f>
        <v>5.56</v>
      </c>
      <c r="E41" s="22"/>
    </row>
  </sheetData>
  <mergeCells count="1">
    <mergeCell ref="A2:E2"/>
  </mergeCells>
  <printOptions horizontalCentered="1"/>
  <pageMargins left="0.748031496062992" right="0.393700787401575" top="0.393700787401575" bottom="0.196850393700787" header="0" footer="0"/>
  <pageSetup paperSize="9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YANG-</cp:lastModifiedBy>
  <dcterms:created xsi:type="dcterms:W3CDTF">2024-08-19T08:08:00Z</dcterms:created>
  <cp:lastPrinted>2025-07-03T17:48:00Z</cp:lastPrinted>
  <dcterms:modified xsi:type="dcterms:W3CDTF">2025-07-10T07:49:54Z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60B0427B3B964AD68E22D026E32E8801_13</vt:lpwstr>
  </property>
  <property fmtid="{D5CDD505-2E9C-101B-9397-08002B2CF9AE}" pid="3" name="KSOProductBuildVer">
    <vt:lpwstr>2052-12.1.0.21915</vt:lpwstr>
  </property>
</Properties>
</file>