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843"/>
  </bookViews>
  <sheets>
    <sheet name="附件1 基本情况表" sheetId="13" r:id="rId1"/>
    <sheet name="附件2保育教育成本监审汇总表" sheetId="4" r:id="rId2"/>
  </sheets>
  <definedNames>
    <definedName name="_xlnm.Print_Area" localSheetId="0">'附件1 基本情况表'!$A$1:$H$32</definedName>
    <definedName name="_xlnm.Print_Area" localSheetId="1">附件2保育教育成本监审汇总表!$A$1:$I$24</definedName>
  </definedNames>
  <calcPr calcId="144525"/>
</workbook>
</file>

<file path=xl/comments1.xml><?xml version="1.0" encoding="utf-8"?>
<comments xmlns="http://schemas.openxmlformats.org/spreadsheetml/2006/main">
  <authors>
    <author>Allez</author>
  </authors>
  <commentList>
    <comment ref="B8" authorId="0">
      <text>
        <r>
          <rPr>
            <b/>
            <sz val="9"/>
            <rFont val="宋体"/>
            <charset val="134"/>
          </rPr>
          <t>Allez:</t>
        </r>
        <r>
          <rPr>
            <sz val="9"/>
            <rFont val="宋体"/>
            <charset val="134"/>
          </rPr>
          <t xml:space="preserve">
县政府支付的教师节慰问金</t>
        </r>
      </text>
    </comment>
  </commentList>
</comments>
</file>

<file path=xl/sharedStrings.xml><?xml version="1.0" encoding="utf-8"?>
<sst xmlns="http://schemas.openxmlformats.org/spreadsheetml/2006/main" count="76" uniqueCount="57">
  <si>
    <t>附件1：</t>
  </si>
  <si>
    <t>黑水县芦花黑籽儿幼儿园基本情况表</t>
  </si>
  <si>
    <r>
      <rPr>
        <b/>
        <sz val="11"/>
        <color rgb="FF000000"/>
        <rFont val="宋体"/>
        <charset val="134"/>
      </rPr>
      <t>项</t>
    </r>
    <r>
      <rPr>
        <b/>
        <sz val="11"/>
        <color rgb="FF000000"/>
        <rFont val="Times New Roman"/>
        <charset val="134"/>
      </rPr>
      <t xml:space="preserve">          </t>
    </r>
    <r>
      <rPr>
        <b/>
        <sz val="11"/>
        <color rgb="FF000000"/>
        <rFont val="宋体"/>
        <charset val="134"/>
      </rPr>
      <t>目</t>
    </r>
  </si>
  <si>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</t>
    </r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</si>
  <si>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</si>
  <si>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</si>
  <si>
    <r>
      <rPr>
        <sz val="11"/>
        <rFont val="宋体"/>
        <charset val="134"/>
      </rPr>
      <t>春季开学</t>
    </r>
  </si>
  <si>
    <r>
      <rPr>
        <sz val="11"/>
        <rFont val="宋体"/>
        <charset val="134"/>
      </rPr>
      <t>秋季开学</t>
    </r>
  </si>
  <si>
    <r>
      <rPr>
        <b/>
        <sz val="11"/>
        <color rgb="FF000000"/>
        <rFont val="宋体"/>
        <charset val="134"/>
      </rPr>
      <t>一、幼儿在册总数（人）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</si>
  <si>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小班人数</t>
    </r>
  </si>
  <si>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中班人数</t>
    </r>
  </si>
  <si>
    <r>
      <rPr>
        <sz val="11"/>
        <color rgb="FF000000"/>
        <rFont val="Times New Roman"/>
        <charset val="134"/>
      </rPr>
      <t>3.</t>
    </r>
    <r>
      <rPr>
        <sz val="11"/>
        <color rgb="FF000000"/>
        <rFont val="宋体"/>
        <charset val="134"/>
      </rPr>
      <t>大班人数</t>
    </r>
  </si>
  <si>
    <r>
      <rPr>
        <b/>
        <sz val="11"/>
        <color rgb="FF000000"/>
        <rFont val="宋体"/>
        <charset val="134"/>
      </rPr>
      <t>二、班级数（个）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</si>
  <si>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小班</t>
    </r>
  </si>
  <si>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中班</t>
    </r>
  </si>
  <si>
    <r>
      <rPr>
        <sz val="11"/>
        <color rgb="FF000000"/>
        <rFont val="Times New Roman"/>
        <charset val="134"/>
      </rPr>
      <t>3.</t>
    </r>
    <r>
      <rPr>
        <sz val="11"/>
        <color rgb="FF000000"/>
        <rFont val="宋体"/>
        <charset val="134"/>
      </rPr>
      <t>大班</t>
    </r>
  </si>
  <si>
    <r>
      <rPr>
        <b/>
        <sz val="11"/>
        <color rgb="FF000000"/>
        <rFont val="宋体"/>
        <charset val="134"/>
      </rPr>
      <t>三、收费标准</t>
    </r>
    <r>
      <rPr>
        <b/>
        <sz val="11"/>
        <color rgb="FF000000"/>
        <rFont val="Times New Roman"/>
        <charset val="134"/>
      </rPr>
      <t>(</t>
    </r>
    <r>
      <rPr>
        <b/>
        <sz val="11"/>
        <color rgb="FF000000"/>
        <rFont val="宋体"/>
        <charset val="134"/>
      </rPr>
      <t>元/人）</t>
    </r>
  </si>
  <si>
    <r>
      <rPr>
        <b/>
        <sz val="11"/>
        <color rgb="FF000000"/>
        <rFont val="宋体"/>
        <charset val="134"/>
      </rPr>
      <t>四、单位定编人数（人）</t>
    </r>
  </si>
  <si>
    <r>
      <rPr>
        <b/>
        <sz val="11"/>
        <color rgb="FF000000"/>
        <rFont val="宋体"/>
        <charset val="134"/>
      </rPr>
      <t>五、在职人员数</t>
    </r>
  </si>
  <si>
    <r>
      <rPr>
        <b/>
        <sz val="11"/>
        <color rgb="FF000000"/>
        <rFont val="宋体"/>
        <charset val="134"/>
      </rPr>
      <t>六、教职工人数（人）</t>
    </r>
  </si>
  <si>
    <r>
      <rPr>
        <sz val="11"/>
        <color rgb="FF000000"/>
        <rFont val="宋体"/>
        <charset val="134"/>
      </rPr>
      <t>编制内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</si>
  <si>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行政人员</t>
    </r>
  </si>
  <si>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专职教师</t>
    </r>
  </si>
  <si>
    <r>
      <rPr>
        <sz val="11"/>
        <color rgb="FF000000"/>
        <rFont val="Times New Roman"/>
        <charset val="134"/>
      </rPr>
      <t>3.</t>
    </r>
    <r>
      <rPr>
        <sz val="11"/>
        <color rgb="FF000000"/>
        <rFont val="宋体"/>
        <charset val="134"/>
      </rPr>
      <t>保育员</t>
    </r>
  </si>
  <si>
    <r>
      <rPr>
        <sz val="11"/>
        <color rgb="FF000000"/>
        <rFont val="Times New Roman"/>
        <charset val="134"/>
      </rPr>
      <t>4.</t>
    </r>
    <r>
      <rPr>
        <sz val="11"/>
        <color rgb="FF000000"/>
        <rFont val="宋体"/>
        <charset val="134"/>
      </rPr>
      <t>保健人员</t>
    </r>
  </si>
  <si>
    <r>
      <rPr>
        <sz val="11"/>
        <color rgb="FF000000"/>
        <rFont val="Times New Roman"/>
        <charset val="134"/>
      </rPr>
      <t>5.</t>
    </r>
    <r>
      <rPr>
        <sz val="11"/>
        <color rgb="FF000000"/>
        <rFont val="宋体"/>
        <charset val="134"/>
      </rPr>
      <t>工勤人员</t>
    </r>
  </si>
  <si>
    <r>
      <rPr>
        <sz val="11"/>
        <color rgb="FF000000"/>
        <rFont val="宋体"/>
        <charset val="134"/>
      </rPr>
      <t>其中：食堂人员</t>
    </r>
  </si>
  <si>
    <r>
      <rPr>
        <sz val="11"/>
        <color rgb="FF000000"/>
        <rFont val="宋体"/>
        <charset val="134"/>
      </rPr>
      <t>编制外</t>
    </r>
  </si>
  <si>
    <r>
      <rPr>
        <b/>
        <sz val="11"/>
        <color rgb="FF000000"/>
        <rFont val="宋体"/>
        <charset val="134"/>
      </rPr>
      <t>七、生师比</t>
    </r>
  </si>
  <si>
    <t>附件2：</t>
  </si>
  <si>
    <t>黑水县芦花黑籽儿幼儿园保育教育费成本汇总表</t>
  </si>
  <si>
    <r>
      <rPr>
        <b/>
        <sz val="11"/>
        <rFont val="宋体"/>
        <charset val="134"/>
      </rPr>
      <t>项</t>
    </r>
    <r>
      <rPr>
        <b/>
        <sz val="11"/>
        <rFont val="Times New Roman"/>
        <charset val="134"/>
      </rPr>
      <t xml:space="preserve">      </t>
    </r>
    <r>
      <rPr>
        <b/>
        <sz val="11"/>
        <rFont val="宋体"/>
        <charset val="134"/>
      </rPr>
      <t>目</t>
    </r>
  </si>
  <si>
    <r>
      <rPr>
        <b/>
        <sz val="11"/>
        <color rgb="FF000000"/>
        <rFont val="Times New Roman"/>
        <charset val="134"/>
      </rPr>
      <t>2022</t>
    </r>
    <r>
      <rPr>
        <b/>
        <sz val="11"/>
        <color rgb="FF000000"/>
        <rFont val="宋体"/>
        <charset val="134"/>
      </rPr>
      <t>年</t>
    </r>
  </si>
  <si>
    <r>
      <rPr>
        <b/>
        <sz val="11"/>
        <color rgb="FF000000"/>
        <rFont val="Times New Roman"/>
        <charset val="134"/>
      </rPr>
      <t>2023</t>
    </r>
    <r>
      <rPr>
        <b/>
        <sz val="11"/>
        <color rgb="FF000000"/>
        <rFont val="宋体"/>
        <charset val="134"/>
      </rPr>
      <t>年</t>
    </r>
  </si>
  <si>
    <r>
      <rPr>
        <b/>
        <sz val="11"/>
        <color rgb="FF000000"/>
        <rFont val="Times New Roman"/>
        <charset val="134"/>
      </rPr>
      <t>2024</t>
    </r>
    <r>
      <rPr>
        <b/>
        <sz val="11"/>
        <color rgb="FF000000"/>
        <rFont val="宋体"/>
        <charset val="134"/>
      </rPr>
      <t>年</t>
    </r>
  </si>
  <si>
    <r>
      <rPr>
        <b/>
        <sz val="11"/>
        <rFont val="宋体"/>
        <charset val="134"/>
      </rPr>
      <t>三年上报平均</t>
    </r>
  </si>
  <si>
    <t>三年核定平均</t>
  </si>
  <si>
    <r>
      <rPr>
        <b/>
        <sz val="11"/>
        <rFont val="宋体"/>
        <charset val="134"/>
      </rPr>
      <t>上报数</t>
    </r>
  </si>
  <si>
    <r>
      <rPr>
        <b/>
        <sz val="11"/>
        <rFont val="宋体"/>
        <charset val="134"/>
      </rPr>
      <t>核定数</t>
    </r>
  </si>
  <si>
    <t>一、收入情况（元）</t>
  </si>
  <si>
    <t>（一）保教费收入</t>
  </si>
  <si>
    <t>（二）财政补助收入</t>
  </si>
  <si>
    <t>（三）其他收入</t>
  </si>
  <si>
    <r>
      <rPr>
        <b/>
        <sz val="11"/>
        <rFont val="宋体"/>
        <charset val="134"/>
      </rPr>
      <t>二、幼儿标准人数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人</t>
    </r>
    <r>
      <rPr>
        <b/>
        <sz val="11"/>
        <rFont val="Times New Roman"/>
        <charset val="134"/>
      </rPr>
      <t>)</t>
    </r>
  </si>
  <si>
    <t>（一）小班折算标准人数</t>
  </si>
  <si>
    <t>（二）中班折算标准人数</t>
  </si>
  <si>
    <t>（三）大班折算标准人数</t>
  </si>
  <si>
    <t>三、成本构成（元）</t>
  </si>
  <si>
    <t>（一）固定资产折旧</t>
  </si>
  <si>
    <r>
      <rPr>
        <sz val="11"/>
        <rFont val="宋体"/>
        <charset val="134"/>
      </rPr>
      <t>（</t>
    </r>
    <r>
      <rPr>
        <sz val="11"/>
        <rFont val="等线"/>
        <charset val="134"/>
      </rPr>
      <t>二</t>
    </r>
    <r>
      <rPr>
        <sz val="11"/>
        <rFont val="宋体"/>
        <charset val="134"/>
      </rPr>
      <t>）工资福利支出</t>
    </r>
  </si>
  <si>
    <t>（三）商品和服务支出</t>
  </si>
  <si>
    <t>（四）财务费用</t>
  </si>
  <si>
    <t>四、应冲减成本的收入（元）</t>
  </si>
  <si>
    <t>（一）服务性收费项目</t>
  </si>
  <si>
    <t>五、生均保教成本（元/人·年）</t>
  </si>
  <si>
    <t>生均保教成本计算说明：基于幼儿园以后年度持续运营的考虑，故使用指数加权移动平均法，消除其幼儿园在册人数持续减少，三年运营成本变动不大的客观条件，使其平均数更接近于真实情况。</t>
  </si>
  <si>
    <r>
      <rPr>
        <sz val="11"/>
        <rFont val="宋体"/>
        <charset val="134"/>
      </rPr>
      <t>生均保教成本计算公示：另基于近期数据权重较高，更能反映以后年度运营情况，故设定</t>
    </r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年权重系数为</t>
    </r>
    <r>
      <rPr>
        <sz val="11"/>
        <rFont val="Times New Roman"/>
        <charset val="134"/>
      </rPr>
      <t>0.7</t>
    </r>
    <r>
      <rPr>
        <sz val="11"/>
        <rFont val="宋体"/>
        <charset val="134"/>
      </rPr>
      <t>，则</t>
    </r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年为</t>
    </r>
    <r>
      <rPr>
        <sz val="11"/>
        <rFont val="Times New Roman"/>
        <charset val="134"/>
      </rPr>
      <t>0.7×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1-0.7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=0.21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年为</t>
    </r>
    <r>
      <rPr>
        <sz val="11"/>
        <rFont val="Times New Roman"/>
        <charset val="134"/>
      </rPr>
      <t>0.7×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1-0.7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²=0.063</t>
    </r>
    <r>
      <rPr>
        <sz val="11"/>
        <rFont val="宋体"/>
        <charset val="134"/>
      </rPr>
      <t>，，三年权重和为</t>
    </r>
    <r>
      <rPr>
        <sz val="11"/>
        <rFont val="Times New Roman"/>
        <charset val="134"/>
      </rPr>
      <t>0.973</t>
    </r>
    <r>
      <rPr>
        <sz val="11"/>
        <rFont val="宋体"/>
        <charset val="134"/>
      </rPr>
      <t>，计算可得</t>
    </r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年权重数为</t>
    </r>
    <r>
      <rPr>
        <sz val="11"/>
        <rFont val="Times New Roman"/>
        <charset val="134"/>
      </rPr>
      <t>2,690.26×0.7=1,883.19</t>
    </r>
    <r>
      <rPr>
        <sz val="11"/>
        <rFont val="宋体"/>
        <charset val="134"/>
      </rPr>
      <t>元，</t>
    </r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年权重数为</t>
    </r>
    <r>
      <rPr>
        <sz val="11"/>
        <rFont val="Times New Roman"/>
        <charset val="134"/>
      </rPr>
      <t>2,375.27×0.21=498.81</t>
    </r>
    <r>
      <rPr>
        <sz val="11"/>
        <rFont val="宋体"/>
        <charset val="134"/>
      </rPr>
      <t>元，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年权重数为</t>
    </r>
    <r>
      <rPr>
        <sz val="11"/>
        <rFont val="Times New Roman"/>
        <charset val="134"/>
      </rPr>
      <t>1,630.20×0.063=102.70</t>
    </r>
    <r>
      <rPr>
        <sz val="11"/>
        <rFont val="宋体"/>
        <charset val="134"/>
      </rPr>
      <t>元，三年权重数合计为</t>
    </r>
    <r>
      <rPr>
        <sz val="11"/>
        <rFont val="Times New Roman"/>
        <charset val="134"/>
      </rPr>
      <t>2,484.70</t>
    </r>
    <r>
      <rPr>
        <sz val="11"/>
        <rFont val="宋体"/>
        <charset val="134"/>
      </rPr>
      <t>元，则三年指数加权移动平均数为</t>
    </r>
    <r>
      <rPr>
        <sz val="11"/>
        <rFont val="Times New Roman"/>
        <charset val="134"/>
      </rPr>
      <t>2,484.70÷0.973=2,553.65</t>
    </r>
    <r>
      <rPr>
        <sz val="11"/>
        <rFont val="宋体"/>
        <charset val="134"/>
      </rPr>
      <t>元，同理可得三年上报平均数</t>
    </r>
    <r>
      <rPr>
        <sz val="11"/>
        <rFont val="Times New Roman"/>
        <charset val="134"/>
      </rPr>
      <t>6,987.61</t>
    </r>
    <r>
      <rPr>
        <sz val="11"/>
        <rFont val="宋体"/>
        <charset val="134"/>
      </rPr>
      <t>元。</t>
    </r>
  </si>
</sst>
</file>

<file path=xl/styles.xml><?xml version="1.0" encoding="utf-8"?>
<styleSheet xmlns="http://schemas.openxmlformats.org/spreadsheetml/2006/main">
  <numFmts count="6">
    <numFmt numFmtId="176" formatCode="#,##0.00_);[Red]\(#,##0.00\)"/>
    <numFmt numFmtId="42" formatCode="_ &quot;￥&quot;* #,##0_ ;_ &quot;￥&quot;* \-#,##0_ ;_ &quot;￥&quot;* &quot;-&quot;_ ;_ @_ "/>
    <numFmt numFmtId="177" formatCode="#,##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0"/>
      <color rgb="FF000000"/>
      <name val="Times New Roman"/>
      <charset val="20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2"/>
      <color rgb="FF000000"/>
      <name val="黑体"/>
      <charset val="134"/>
    </font>
    <font>
      <sz val="22"/>
      <color rgb="FF000000"/>
      <name val="黑体"/>
      <charset val="134"/>
    </font>
    <font>
      <sz val="22"/>
      <color rgb="FF000000"/>
      <name val="Times New Roman"/>
      <charset val="134"/>
    </font>
    <font>
      <b/>
      <sz val="11"/>
      <name val="Times New Roman"/>
      <charset val="134"/>
    </font>
    <font>
      <b/>
      <sz val="11"/>
      <color rgb="FF000000"/>
      <name val="Times New Roman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b/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000000"/>
      <name val="宋体"/>
      <charset val="134"/>
    </font>
    <font>
      <sz val="11"/>
      <name val="等线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0" fontId="14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0" borderId="0"/>
    <xf numFmtId="0" fontId="13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10" borderId="1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4" fillId="17" borderId="12" applyNumberFormat="0" applyAlignment="0" applyProtection="0">
      <alignment vertical="center"/>
    </xf>
    <xf numFmtId="0" fontId="25" fillId="10" borderId="17" applyNumberFormat="0" applyAlignment="0" applyProtection="0">
      <alignment vertical="center"/>
    </xf>
    <xf numFmtId="0" fontId="33" fillId="32" borderId="19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0" borderId="0"/>
    <xf numFmtId="0" fontId="13" fillId="9" borderId="0" applyNumberFormat="0" applyBorder="0" applyAlignment="0" applyProtection="0">
      <alignment vertical="center"/>
    </xf>
    <xf numFmtId="0" fontId="16" fillId="30" borderId="1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5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indent="2"/>
    </xf>
    <xf numFmtId="176" fontId="1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76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left" vertical="center" wrapText="1" indent="2"/>
    </xf>
    <xf numFmtId="0" fontId="11" fillId="0" borderId="1" xfId="0" applyFont="1" applyBorder="1" applyAlignment="1">
      <alignment horizontal="left" vertical="center" wrapText="1" indent="2"/>
    </xf>
    <xf numFmtId="0" fontId="11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 indent="2"/>
    </xf>
    <xf numFmtId="0" fontId="11" fillId="0" borderId="6" xfId="0" applyFont="1" applyBorder="1" applyAlignment="1">
      <alignment horizontal="left" vertical="center" wrapText="1" indent="2"/>
    </xf>
    <xf numFmtId="177" fontId="7" fillId="0" borderId="1" xfId="0" applyNumberFormat="1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177" fontId="7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177" fontId="7" fillId="0" borderId="10" xfId="0" applyNumberFormat="1" applyFont="1" applyBorder="1" applyAlignment="1">
      <alignment horizontal="center" vertical="center" wrapText="1"/>
    </xf>
    <xf numFmtId="177" fontId="11" fillId="0" borderId="10" xfId="0" applyNumberFormat="1" applyFont="1" applyBorder="1" applyAlignment="1">
      <alignment horizontal="center" vertical="center" wrapText="1"/>
    </xf>
    <xf numFmtId="177" fontId="7" fillId="0" borderId="11" xfId="0" applyNumberFormat="1" applyFont="1" applyBorder="1" applyAlignment="1">
      <alignment horizontal="center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H34"/>
  <sheetViews>
    <sheetView tabSelected="1" view="pageBreakPreview" zoomScale="70" zoomScaleNormal="100" topLeftCell="A6" workbookViewId="0">
      <selection activeCell="R23" sqref="R23"/>
    </sheetView>
  </sheetViews>
  <sheetFormatPr defaultColWidth="8.85833333333333" defaultRowHeight="12.75" outlineLevelCol="7"/>
  <cols>
    <col min="1" max="1" width="10.6416666666667" style="24" customWidth="1"/>
    <col min="2" max="2" width="16.8583333333333" style="24" customWidth="1"/>
    <col min="3" max="8" width="12.6416666666667" style="24" customWidth="1"/>
    <col min="9" max="16384" width="8.85833333333333" style="24"/>
  </cols>
  <sheetData>
    <row r="1" ht="32" customHeight="1" spans="1:1">
      <c r="A1" s="4" t="s">
        <v>0</v>
      </c>
    </row>
    <row r="2" ht="49.9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26.1" customHeight="1" spans="1:8">
      <c r="A3" s="25" t="s">
        <v>2</v>
      </c>
      <c r="B3" s="26"/>
      <c r="C3" s="27" t="s">
        <v>3</v>
      </c>
      <c r="D3" s="27"/>
      <c r="E3" s="27" t="s">
        <v>4</v>
      </c>
      <c r="F3" s="27"/>
      <c r="G3" s="27" t="s">
        <v>5</v>
      </c>
      <c r="H3" s="47"/>
    </row>
    <row r="4" ht="26.1" customHeight="1" spans="1:8">
      <c r="A4" s="28"/>
      <c r="B4" s="29"/>
      <c r="C4" s="30" t="s">
        <v>6</v>
      </c>
      <c r="D4" s="30" t="s">
        <v>7</v>
      </c>
      <c r="E4" s="30" t="s">
        <v>6</v>
      </c>
      <c r="F4" s="30" t="s">
        <v>7</v>
      </c>
      <c r="G4" s="30" t="s">
        <v>6</v>
      </c>
      <c r="H4" s="48" t="s">
        <v>7</v>
      </c>
    </row>
    <row r="5" ht="24" customHeight="1" spans="1:8">
      <c r="A5" s="31" t="s">
        <v>8</v>
      </c>
      <c r="B5" s="32"/>
      <c r="C5" s="29">
        <v>231</v>
      </c>
      <c r="D5" s="29">
        <v>190</v>
      </c>
      <c r="E5" s="29">
        <v>190</v>
      </c>
      <c r="F5" s="29">
        <v>149</v>
      </c>
      <c r="G5" s="29">
        <v>159</v>
      </c>
      <c r="H5" s="49">
        <v>129</v>
      </c>
    </row>
    <row r="6" ht="24" customHeight="1" spans="1:8">
      <c r="A6" s="33" t="s">
        <v>9</v>
      </c>
      <c r="B6" s="34"/>
      <c r="C6" s="35">
        <v>75</v>
      </c>
      <c r="D6" s="35">
        <v>60</v>
      </c>
      <c r="E6" s="35">
        <v>56</v>
      </c>
      <c r="F6" s="35">
        <v>48</v>
      </c>
      <c r="G6" s="35">
        <v>50</v>
      </c>
      <c r="H6" s="50">
        <v>40</v>
      </c>
    </row>
    <row r="7" ht="24" customHeight="1" spans="1:8">
      <c r="A7" s="33" t="s">
        <v>10</v>
      </c>
      <c r="B7" s="34"/>
      <c r="C7" s="35">
        <v>76</v>
      </c>
      <c r="D7" s="35">
        <v>66</v>
      </c>
      <c r="E7" s="35">
        <v>64</v>
      </c>
      <c r="F7" s="35">
        <v>51</v>
      </c>
      <c r="G7" s="35">
        <v>48</v>
      </c>
      <c r="H7" s="50">
        <v>41</v>
      </c>
    </row>
    <row r="8" ht="24" customHeight="1" spans="1:8">
      <c r="A8" s="33" t="s">
        <v>11</v>
      </c>
      <c r="B8" s="34"/>
      <c r="C8" s="35">
        <v>80</v>
      </c>
      <c r="D8" s="35">
        <v>64</v>
      </c>
      <c r="E8" s="35">
        <v>70</v>
      </c>
      <c r="F8" s="35">
        <v>50</v>
      </c>
      <c r="G8" s="35">
        <v>61</v>
      </c>
      <c r="H8" s="50">
        <v>48</v>
      </c>
    </row>
    <row r="9" ht="24" customHeight="1" spans="1:8">
      <c r="A9" s="36" t="s">
        <v>12</v>
      </c>
      <c r="B9" s="37"/>
      <c r="C9" s="29">
        <v>6</v>
      </c>
      <c r="D9" s="29">
        <v>6</v>
      </c>
      <c r="E9" s="29">
        <v>6</v>
      </c>
      <c r="F9" s="29">
        <v>6</v>
      </c>
      <c r="G9" s="29">
        <v>7</v>
      </c>
      <c r="H9" s="49">
        <v>7</v>
      </c>
    </row>
    <row r="10" ht="24" customHeight="1" spans="1:8">
      <c r="A10" s="38" t="s">
        <v>13</v>
      </c>
      <c r="B10" s="39"/>
      <c r="C10" s="35">
        <v>2</v>
      </c>
      <c r="D10" s="35">
        <v>3</v>
      </c>
      <c r="E10" s="35">
        <v>2</v>
      </c>
      <c r="F10" s="35">
        <v>2</v>
      </c>
      <c r="G10" s="35">
        <v>3</v>
      </c>
      <c r="H10" s="50">
        <v>3</v>
      </c>
    </row>
    <row r="11" ht="24" customHeight="1" spans="1:8">
      <c r="A11" s="38" t="s">
        <v>14</v>
      </c>
      <c r="B11" s="39"/>
      <c r="C11" s="35">
        <v>2</v>
      </c>
      <c r="D11" s="35">
        <v>2</v>
      </c>
      <c r="E11" s="35">
        <v>2</v>
      </c>
      <c r="F11" s="35">
        <v>2</v>
      </c>
      <c r="G11" s="35">
        <v>2</v>
      </c>
      <c r="H11" s="50">
        <v>2</v>
      </c>
    </row>
    <row r="12" ht="24" customHeight="1" spans="1:8">
      <c r="A12" s="38" t="s">
        <v>15</v>
      </c>
      <c r="B12" s="39"/>
      <c r="C12" s="35">
        <v>2</v>
      </c>
      <c r="D12" s="35">
        <v>2</v>
      </c>
      <c r="E12" s="35">
        <v>2</v>
      </c>
      <c r="F12" s="35">
        <v>2</v>
      </c>
      <c r="G12" s="35">
        <v>2</v>
      </c>
      <c r="H12" s="50">
        <v>2</v>
      </c>
    </row>
    <row r="13" ht="24" customHeight="1" spans="1:8">
      <c r="A13" s="31" t="s">
        <v>16</v>
      </c>
      <c r="B13" s="32"/>
      <c r="C13" s="40"/>
      <c r="D13" s="40"/>
      <c r="E13" s="40"/>
      <c r="F13" s="40"/>
      <c r="G13" s="40"/>
      <c r="H13" s="51"/>
    </row>
    <row r="14" ht="24" customHeight="1" spans="1:8">
      <c r="A14" s="38" t="s">
        <v>13</v>
      </c>
      <c r="B14" s="39"/>
      <c r="C14" s="41">
        <v>1600</v>
      </c>
      <c r="D14" s="41">
        <v>1600</v>
      </c>
      <c r="E14" s="41">
        <v>1600</v>
      </c>
      <c r="F14" s="41">
        <v>1600</v>
      </c>
      <c r="G14" s="41">
        <v>1600</v>
      </c>
      <c r="H14" s="52">
        <v>1600</v>
      </c>
    </row>
    <row r="15" ht="24" customHeight="1" spans="1:8">
      <c r="A15" s="38" t="s">
        <v>14</v>
      </c>
      <c r="B15" s="39"/>
      <c r="C15" s="41">
        <v>1600</v>
      </c>
      <c r="D15" s="41">
        <v>1600</v>
      </c>
      <c r="E15" s="41">
        <v>1600</v>
      </c>
      <c r="F15" s="41">
        <v>1600</v>
      </c>
      <c r="G15" s="41">
        <v>1600</v>
      </c>
      <c r="H15" s="52">
        <v>1600</v>
      </c>
    </row>
    <row r="16" ht="24" customHeight="1" spans="1:8">
      <c r="A16" s="38" t="s">
        <v>15</v>
      </c>
      <c r="B16" s="39"/>
      <c r="C16" s="41">
        <v>1600</v>
      </c>
      <c r="D16" s="41">
        <v>1600</v>
      </c>
      <c r="E16" s="41">
        <v>1600</v>
      </c>
      <c r="F16" s="41">
        <v>1600</v>
      </c>
      <c r="G16" s="41">
        <v>1600</v>
      </c>
      <c r="H16" s="52">
        <v>1600</v>
      </c>
    </row>
    <row r="17" s="23" customFormat="1" ht="24" customHeight="1" spans="1:8">
      <c r="A17" s="31" t="s">
        <v>17</v>
      </c>
      <c r="B17" s="32"/>
      <c r="C17" s="29"/>
      <c r="D17" s="29"/>
      <c r="E17" s="29"/>
      <c r="F17" s="29"/>
      <c r="G17" s="29"/>
      <c r="H17" s="49"/>
    </row>
    <row r="18" ht="24" customHeight="1" spans="1:8">
      <c r="A18" s="31" t="s">
        <v>18</v>
      </c>
      <c r="B18" s="32"/>
      <c r="C18" s="29">
        <v>32</v>
      </c>
      <c r="D18" s="29">
        <v>32</v>
      </c>
      <c r="E18" s="29">
        <v>32</v>
      </c>
      <c r="F18" s="29">
        <v>28</v>
      </c>
      <c r="G18" s="29">
        <v>29</v>
      </c>
      <c r="H18" s="49">
        <v>31</v>
      </c>
    </row>
    <row r="19" ht="24" customHeight="1" spans="1:8">
      <c r="A19" s="31" t="s">
        <v>19</v>
      </c>
      <c r="B19" s="32"/>
      <c r="C19" s="29">
        <v>32</v>
      </c>
      <c r="D19" s="29">
        <v>32</v>
      </c>
      <c r="E19" s="29">
        <v>32</v>
      </c>
      <c r="F19" s="29">
        <v>28</v>
      </c>
      <c r="G19" s="29">
        <v>29</v>
      </c>
      <c r="H19" s="49">
        <v>31</v>
      </c>
    </row>
    <row r="20" ht="24" customHeight="1" spans="1:8">
      <c r="A20" s="42" t="s">
        <v>20</v>
      </c>
      <c r="B20" s="43" t="s">
        <v>21</v>
      </c>
      <c r="C20" s="35"/>
      <c r="D20" s="35"/>
      <c r="E20" s="35"/>
      <c r="F20" s="35"/>
      <c r="G20" s="35"/>
      <c r="H20" s="50"/>
    </row>
    <row r="21" ht="24" customHeight="1" spans="1:8">
      <c r="A21" s="42"/>
      <c r="B21" s="43" t="s">
        <v>22</v>
      </c>
      <c r="C21" s="35"/>
      <c r="D21" s="35"/>
      <c r="E21" s="35"/>
      <c r="F21" s="35"/>
      <c r="G21" s="35"/>
      <c r="H21" s="50"/>
    </row>
    <row r="22" ht="24" customHeight="1" spans="1:8">
      <c r="A22" s="42"/>
      <c r="B22" s="43" t="s">
        <v>23</v>
      </c>
      <c r="C22" s="35"/>
      <c r="D22" s="35"/>
      <c r="E22" s="35"/>
      <c r="F22" s="35"/>
      <c r="G22" s="35"/>
      <c r="H22" s="50"/>
    </row>
    <row r="23" ht="24" customHeight="1" spans="1:8">
      <c r="A23" s="42"/>
      <c r="B23" s="43" t="s">
        <v>24</v>
      </c>
      <c r="C23" s="35"/>
      <c r="D23" s="35"/>
      <c r="E23" s="35"/>
      <c r="F23" s="35"/>
      <c r="G23" s="35"/>
      <c r="H23" s="50"/>
    </row>
    <row r="24" ht="24" customHeight="1" spans="1:8">
      <c r="A24" s="42"/>
      <c r="B24" s="43" t="s">
        <v>25</v>
      </c>
      <c r="C24" s="35"/>
      <c r="D24" s="35"/>
      <c r="E24" s="35"/>
      <c r="F24" s="35"/>
      <c r="G24" s="35"/>
      <c r="H24" s="50"/>
    </row>
    <row r="25" ht="24" customHeight="1" spans="1:8">
      <c r="A25" s="42"/>
      <c r="B25" s="43" t="s">
        <v>26</v>
      </c>
      <c r="C25" s="35"/>
      <c r="D25" s="35"/>
      <c r="E25" s="35"/>
      <c r="F25" s="35"/>
      <c r="G25" s="35"/>
      <c r="H25" s="50"/>
    </row>
    <row r="26" ht="24" customHeight="1" spans="1:8">
      <c r="A26" s="42" t="s">
        <v>27</v>
      </c>
      <c r="B26" s="43" t="s">
        <v>21</v>
      </c>
      <c r="C26" s="35">
        <v>9</v>
      </c>
      <c r="D26" s="35">
        <v>9</v>
      </c>
      <c r="E26" s="35">
        <v>9</v>
      </c>
      <c r="F26" s="35">
        <v>5</v>
      </c>
      <c r="G26" s="35">
        <v>4</v>
      </c>
      <c r="H26" s="50">
        <v>5</v>
      </c>
    </row>
    <row r="27" ht="24" customHeight="1" spans="1:8">
      <c r="A27" s="42"/>
      <c r="B27" s="43" t="s">
        <v>22</v>
      </c>
      <c r="C27" s="35">
        <v>12</v>
      </c>
      <c r="D27" s="35">
        <v>12</v>
      </c>
      <c r="E27" s="35">
        <v>12</v>
      </c>
      <c r="F27" s="35">
        <v>12</v>
      </c>
      <c r="G27" s="35">
        <v>14</v>
      </c>
      <c r="H27" s="50">
        <v>14</v>
      </c>
    </row>
    <row r="28" ht="24" customHeight="1" spans="1:8">
      <c r="A28" s="42"/>
      <c r="B28" s="43" t="s">
        <v>23</v>
      </c>
      <c r="C28" s="35">
        <v>6</v>
      </c>
      <c r="D28" s="35">
        <v>6</v>
      </c>
      <c r="E28" s="35">
        <v>6</v>
      </c>
      <c r="F28" s="35">
        <v>6</v>
      </c>
      <c r="G28" s="35">
        <v>7</v>
      </c>
      <c r="H28" s="50">
        <v>7</v>
      </c>
    </row>
    <row r="29" ht="24" customHeight="1" spans="1:8">
      <c r="A29" s="42"/>
      <c r="B29" s="43" t="s">
        <v>24</v>
      </c>
      <c r="C29" s="35">
        <v>1</v>
      </c>
      <c r="D29" s="35">
        <v>1</v>
      </c>
      <c r="E29" s="35">
        <v>1</v>
      </c>
      <c r="F29" s="35">
        <v>1</v>
      </c>
      <c r="G29" s="35"/>
      <c r="H29" s="50">
        <v>1</v>
      </c>
    </row>
    <row r="30" ht="24" customHeight="1" spans="1:8">
      <c r="A30" s="42"/>
      <c r="B30" s="43" t="s">
        <v>25</v>
      </c>
      <c r="C30" s="35">
        <v>4</v>
      </c>
      <c r="D30" s="35">
        <v>4</v>
      </c>
      <c r="E30" s="35">
        <v>4</v>
      </c>
      <c r="F30" s="35">
        <v>4</v>
      </c>
      <c r="G30" s="35">
        <v>4</v>
      </c>
      <c r="H30" s="50">
        <v>4</v>
      </c>
    </row>
    <row r="31" ht="24" customHeight="1" spans="1:8">
      <c r="A31" s="42"/>
      <c r="B31" s="43" t="s">
        <v>26</v>
      </c>
      <c r="C31" s="35">
        <v>2</v>
      </c>
      <c r="D31" s="35">
        <v>2</v>
      </c>
      <c r="E31" s="35">
        <v>2</v>
      </c>
      <c r="F31" s="35">
        <v>2</v>
      </c>
      <c r="G31" s="35">
        <v>2</v>
      </c>
      <c r="H31" s="50">
        <v>2</v>
      </c>
    </row>
    <row r="32" ht="24" customHeight="1" spans="1:8">
      <c r="A32" s="44" t="s">
        <v>28</v>
      </c>
      <c r="B32" s="45"/>
      <c r="C32" s="46">
        <f>C5/(C27+C28)</f>
        <v>12.8333333333333</v>
      </c>
      <c r="D32" s="46">
        <f t="shared" ref="D32:H32" si="0">D5/(D27+D28)</f>
        <v>10.5555555555556</v>
      </c>
      <c r="E32" s="46">
        <f t="shared" si="0"/>
        <v>10.5555555555556</v>
      </c>
      <c r="F32" s="46">
        <f t="shared" si="0"/>
        <v>8.27777777777778</v>
      </c>
      <c r="G32" s="46">
        <f t="shared" si="0"/>
        <v>7.57142857142857</v>
      </c>
      <c r="H32" s="53">
        <f t="shared" si="0"/>
        <v>6.14285714285714</v>
      </c>
    </row>
    <row r="33" spans="3:7">
      <c r="C33" s="24">
        <f>C5*1600+D5*1600</f>
        <v>673600</v>
      </c>
      <c r="E33" s="24">
        <f>E5*1600+F5*1600</f>
        <v>542400</v>
      </c>
      <c r="G33" s="24">
        <f>G5*1600+H5*1600</f>
        <v>460800</v>
      </c>
    </row>
    <row r="34" spans="3:7">
      <c r="C34" s="24">
        <f>C33-附件2保育教育成本监审汇总表!B6</f>
        <v>157431.33</v>
      </c>
      <c r="E34" s="24">
        <f>E33-附件2保育教育成本监审汇总表!D5</f>
        <v>26094.67</v>
      </c>
      <c r="G34" s="24">
        <f>G33-附件2保育教育成本监审汇总表!F5</f>
        <v>-5139</v>
      </c>
    </row>
  </sheetData>
  <mergeCells count="23">
    <mergeCell ref="A2:H2"/>
    <mergeCell ref="C3:D3"/>
    <mergeCell ref="E3:F3"/>
    <mergeCell ref="G3:H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2:B32"/>
    <mergeCell ref="A20:A25"/>
    <mergeCell ref="A26:A31"/>
    <mergeCell ref="A3:B4"/>
  </mergeCells>
  <printOptions horizontalCentered="1"/>
  <pageMargins left="0.78740157480315" right="0.393700787401575" top="0.708661417322835" bottom="0.393700787401575" header="0.196850393700787" footer="0.078740157480315"/>
  <pageSetup paperSize="9" scale="7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N26"/>
  <sheetViews>
    <sheetView view="pageBreakPreview" zoomScale="91" zoomScaleNormal="70" workbookViewId="0">
      <selection activeCell="M10" sqref="M10"/>
    </sheetView>
  </sheetViews>
  <sheetFormatPr defaultColWidth="9" defaultRowHeight="12.75"/>
  <cols>
    <col min="1" max="1" width="39.5" style="2" customWidth="1"/>
    <col min="2" max="7" width="13.6416666666667" style="3" customWidth="1"/>
    <col min="8" max="9" width="16.6416666666667" style="3" customWidth="1"/>
    <col min="10" max="10" width="10.5" style="3" customWidth="1"/>
    <col min="11" max="11" width="9" style="3"/>
    <col min="12" max="12" width="12.5" style="3" customWidth="1"/>
    <col min="13" max="13" width="9" style="3"/>
    <col min="14" max="14" width="9.85833333333333" style="3" customWidth="1"/>
    <col min="15" max="16384" width="9" style="3"/>
  </cols>
  <sheetData>
    <row r="1" ht="29.35" customHeight="1" spans="1:1">
      <c r="A1" s="4" t="s">
        <v>29</v>
      </c>
    </row>
    <row r="2" ht="37.25" customHeight="1" spans="1:9">
      <c r="A2" s="5" t="s">
        <v>30</v>
      </c>
      <c r="B2" s="6"/>
      <c r="C2" s="6"/>
      <c r="D2" s="6"/>
      <c r="E2" s="6"/>
      <c r="F2" s="6"/>
      <c r="G2" s="6"/>
      <c r="H2" s="6"/>
      <c r="I2" s="6"/>
    </row>
    <row r="3" ht="20.1" customHeight="1" spans="1:9">
      <c r="A3" s="7" t="s">
        <v>31</v>
      </c>
      <c r="B3" s="8" t="s">
        <v>32</v>
      </c>
      <c r="C3" s="8"/>
      <c r="D3" s="8" t="s">
        <v>33</v>
      </c>
      <c r="E3" s="8"/>
      <c r="F3" s="8" t="s">
        <v>34</v>
      </c>
      <c r="G3" s="8"/>
      <c r="H3" s="7" t="s">
        <v>35</v>
      </c>
      <c r="I3" s="21" t="s">
        <v>36</v>
      </c>
    </row>
    <row r="4" ht="20.1" customHeight="1" spans="1:9">
      <c r="A4" s="7"/>
      <c r="B4" s="7" t="s">
        <v>37</v>
      </c>
      <c r="C4" s="7" t="s">
        <v>38</v>
      </c>
      <c r="D4" s="7" t="s">
        <v>37</v>
      </c>
      <c r="E4" s="7" t="s">
        <v>38</v>
      </c>
      <c r="F4" s="7" t="s">
        <v>37</v>
      </c>
      <c r="G4" s="7" t="s">
        <v>38</v>
      </c>
      <c r="H4" s="7"/>
      <c r="I4" s="7"/>
    </row>
    <row r="5" ht="20.1" customHeight="1" spans="1:9">
      <c r="A5" s="9" t="s">
        <v>39</v>
      </c>
      <c r="B5" s="10">
        <f>B6+B7+B8</f>
        <v>538668.67</v>
      </c>
      <c r="C5" s="10">
        <f t="shared" ref="C5:G5" si="0">C6+C7+C8</f>
        <v>1761928.58</v>
      </c>
      <c r="D5" s="10">
        <f t="shared" si="0"/>
        <v>516305.33</v>
      </c>
      <c r="E5" s="10">
        <f t="shared" si="0"/>
        <v>1706305.325</v>
      </c>
      <c r="F5" s="10">
        <f t="shared" si="0"/>
        <v>465939</v>
      </c>
      <c r="G5" s="10">
        <f t="shared" si="0"/>
        <v>1619998.42</v>
      </c>
      <c r="H5" s="10">
        <f>(B5+D5+F5)/3</f>
        <v>506971</v>
      </c>
      <c r="I5" s="10">
        <f>(C5+E5+G5)/3</f>
        <v>1696077.44166667</v>
      </c>
    </row>
    <row r="6" ht="20.1" customHeight="1" spans="1:9">
      <c r="A6" s="11" t="s">
        <v>40</v>
      </c>
      <c r="B6" s="12">
        <v>516168.67</v>
      </c>
      <c r="C6" s="12">
        <f>B6</f>
        <v>516168.67</v>
      </c>
      <c r="D6" s="12">
        <v>516305.33</v>
      </c>
      <c r="E6" s="12">
        <f>D6</f>
        <v>516305.33</v>
      </c>
      <c r="F6" s="12">
        <v>465939</v>
      </c>
      <c r="G6" s="12">
        <f>F6</f>
        <v>465939</v>
      </c>
      <c r="H6" s="12">
        <f t="shared" ref="H6:H9" si="1">(B6+D6+F6)/3</f>
        <v>499471</v>
      </c>
      <c r="I6" s="12">
        <f t="shared" ref="I6:I9" si="2">(C6+E6+G6)/3</f>
        <v>499471</v>
      </c>
    </row>
    <row r="7" ht="20.1" customHeight="1" spans="1:10">
      <c r="A7" s="11" t="s">
        <v>41</v>
      </c>
      <c r="B7" s="12"/>
      <c r="C7" s="12">
        <v>1223259.91</v>
      </c>
      <c r="D7" s="12"/>
      <c r="E7" s="12">
        <v>1189999.995</v>
      </c>
      <c r="F7" s="12"/>
      <c r="G7" s="12">
        <v>1154059.42</v>
      </c>
      <c r="H7" s="12">
        <f t="shared" si="1"/>
        <v>0</v>
      </c>
      <c r="I7" s="12">
        <f t="shared" si="2"/>
        <v>1189106.44166667</v>
      </c>
      <c r="J7" s="19"/>
    </row>
    <row r="8" ht="20.1" customHeight="1" spans="1:10">
      <c r="A8" s="11" t="s">
        <v>42</v>
      </c>
      <c r="B8" s="12">
        <v>22500</v>
      </c>
      <c r="C8" s="12">
        <f>B8</f>
        <v>22500</v>
      </c>
      <c r="D8" s="12"/>
      <c r="E8" s="12"/>
      <c r="F8" s="12"/>
      <c r="G8" s="12"/>
      <c r="H8" s="12">
        <f t="shared" si="1"/>
        <v>7500</v>
      </c>
      <c r="I8" s="12">
        <f t="shared" si="2"/>
        <v>7500</v>
      </c>
      <c r="J8" s="19"/>
    </row>
    <row r="9" s="1" customFormat="1" ht="20.1" customHeight="1" spans="1:10">
      <c r="A9" s="13" t="s">
        <v>43</v>
      </c>
      <c r="B9" s="14">
        <v>217.333333333333</v>
      </c>
      <c r="C9" s="14">
        <v>217.333333333333</v>
      </c>
      <c r="D9" s="14">
        <v>176.333333333333</v>
      </c>
      <c r="E9" s="14">
        <v>176.333333333333</v>
      </c>
      <c r="F9" s="14">
        <v>149</v>
      </c>
      <c r="G9" s="14">
        <v>149</v>
      </c>
      <c r="H9" s="14">
        <f t="shared" si="1"/>
        <v>180.888888888889</v>
      </c>
      <c r="I9" s="14">
        <f t="shared" si="2"/>
        <v>180.888888888889</v>
      </c>
      <c r="J9" s="22"/>
    </row>
    <row r="10" ht="20.1" customHeight="1" spans="1:9">
      <c r="A10" s="11" t="s">
        <v>44</v>
      </c>
      <c r="B10" s="15">
        <v>70</v>
      </c>
      <c r="C10" s="15">
        <v>70</v>
      </c>
      <c r="D10" s="15">
        <v>53</v>
      </c>
      <c r="E10" s="15">
        <v>53</v>
      </c>
      <c r="F10" s="15">
        <v>46</v>
      </c>
      <c r="G10" s="15">
        <v>46</v>
      </c>
      <c r="H10" s="15">
        <f t="shared" ref="H10:H12" si="3">(B10+D10+F10)/3</f>
        <v>56.3333333333333</v>
      </c>
      <c r="I10" s="15">
        <f t="shared" ref="I10:I12" si="4">(C10+E10+G10)/3</f>
        <v>56.3333333333333</v>
      </c>
    </row>
    <row r="11" ht="20.1" customHeight="1" spans="1:9">
      <c r="A11" s="11" t="s">
        <v>45</v>
      </c>
      <c r="B11" s="15">
        <v>73</v>
      </c>
      <c r="C11" s="15">
        <v>73</v>
      </c>
      <c r="D11" s="15">
        <v>60</v>
      </c>
      <c r="E11" s="15">
        <v>60</v>
      </c>
      <c r="F11" s="15">
        <v>46</v>
      </c>
      <c r="G11" s="15">
        <v>46</v>
      </c>
      <c r="H11" s="15">
        <f t="shared" si="3"/>
        <v>59.6666666666667</v>
      </c>
      <c r="I11" s="15">
        <f t="shared" si="4"/>
        <v>59.6666666666667</v>
      </c>
    </row>
    <row r="12" ht="20.1" customHeight="1" spans="1:9">
      <c r="A12" s="11" t="s">
        <v>46</v>
      </c>
      <c r="B12" s="15">
        <v>74</v>
      </c>
      <c r="C12" s="15">
        <v>74</v>
      </c>
      <c r="D12" s="15">
        <v>63</v>
      </c>
      <c r="E12" s="15">
        <v>63</v>
      </c>
      <c r="F12" s="15">
        <v>57</v>
      </c>
      <c r="G12" s="15">
        <v>57</v>
      </c>
      <c r="H12" s="15">
        <f t="shared" si="3"/>
        <v>64.6666666666667</v>
      </c>
      <c r="I12" s="15">
        <f t="shared" si="4"/>
        <v>64.6666666666667</v>
      </c>
    </row>
    <row r="13" ht="20.1" customHeight="1" spans="1:10">
      <c r="A13" s="9" t="s">
        <v>47</v>
      </c>
      <c r="B13" s="10">
        <f>B14+B15+B16+B17</f>
        <v>1192356.17</v>
      </c>
      <c r="C13" s="10">
        <f>C14+C15+C16+C17</f>
        <v>1600056.6</v>
      </c>
      <c r="D13" s="10">
        <f t="shared" ref="D13:E13" si="5">D14+D15+D16+D17</f>
        <v>1310783.56</v>
      </c>
      <c r="E13" s="10">
        <f t="shared" si="5"/>
        <v>1608839.07</v>
      </c>
      <c r="F13" s="10">
        <f t="shared" ref="F13:G13" si="6">F14+F15+F16+F17</f>
        <v>1041351.98</v>
      </c>
      <c r="G13" s="10">
        <f t="shared" si="6"/>
        <v>1583974.54</v>
      </c>
      <c r="H13" s="10">
        <f t="shared" ref="H13" si="7">H14+H15+H16+H17</f>
        <v>1181497.23666667</v>
      </c>
      <c r="I13" s="10">
        <f t="shared" ref="I13" si="8">I14+I15+I16+I17</f>
        <v>1597623.40333333</v>
      </c>
      <c r="J13" s="19"/>
    </row>
    <row r="14" ht="20.1" customHeight="1" spans="1:12">
      <c r="A14" s="11" t="s">
        <v>48</v>
      </c>
      <c r="B14" s="12">
        <v>1155.44</v>
      </c>
      <c r="C14" s="12">
        <f>B14</f>
        <v>1155.44</v>
      </c>
      <c r="D14" s="12">
        <v>3673.48</v>
      </c>
      <c r="E14" s="12">
        <f>D14</f>
        <v>3673.48</v>
      </c>
      <c r="F14" s="12">
        <v>3633.36</v>
      </c>
      <c r="G14" s="12">
        <f>F14</f>
        <v>3633.36</v>
      </c>
      <c r="H14" s="12">
        <f t="shared" ref="H14" si="9">(B14+D14+F14)/3</f>
        <v>2820.76</v>
      </c>
      <c r="I14" s="12">
        <f t="shared" ref="I14" si="10">(C14+E14+G14)/3</f>
        <v>2820.76</v>
      </c>
      <c r="L14" s="19"/>
    </row>
    <row r="15" ht="20.1" customHeight="1" spans="1:14">
      <c r="A15" s="11" t="s">
        <v>49</v>
      </c>
      <c r="B15" s="12">
        <v>984856.47</v>
      </c>
      <c r="C15" s="12">
        <v>1302260.5</v>
      </c>
      <c r="D15" s="12">
        <v>1059996.99</v>
      </c>
      <c r="E15" s="12">
        <v>1481357.2</v>
      </c>
      <c r="F15" s="12">
        <v>869768.53</v>
      </c>
      <c r="G15" s="12">
        <v>1422062.96</v>
      </c>
      <c r="H15" s="12">
        <f t="shared" ref="H15:I19" si="11">(B15+D15+F15)/3</f>
        <v>971540.663333333</v>
      </c>
      <c r="I15" s="12">
        <f t="shared" ref="I15:I18" si="12">(C15+E15+G15)/3</f>
        <v>1401893.55333333</v>
      </c>
      <c r="N15" s="19"/>
    </row>
    <row r="16" ht="20.1" customHeight="1" spans="1:9">
      <c r="A16" s="11" t="s">
        <v>50</v>
      </c>
      <c r="B16" s="12">
        <v>204332.4</v>
      </c>
      <c r="C16" s="12">
        <v>294628.8</v>
      </c>
      <c r="D16" s="16">
        <v>245528.67</v>
      </c>
      <c r="E16" s="16">
        <v>122223.97</v>
      </c>
      <c r="F16" s="12">
        <v>166714.47</v>
      </c>
      <c r="G16" s="12">
        <v>157042.6</v>
      </c>
      <c r="H16" s="12">
        <f t="shared" si="11"/>
        <v>205525.18</v>
      </c>
      <c r="I16" s="12">
        <f t="shared" si="12"/>
        <v>191298.456666667</v>
      </c>
    </row>
    <row r="17" ht="20.1" customHeight="1" spans="1:12">
      <c r="A17" s="11" t="s">
        <v>51</v>
      </c>
      <c r="B17" s="12">
        <v>2011.86</v>
      </c>
      <c r="C17" s="12">
        <v>2011.86</v>
      </c>
      <c r="D17" s="12">
        <v>1584.42</v>
      </c>
      <c r="E17" s="12">
        <v>1584.42</v>
      </c>
      <c r="F17" s="12">
        <v>1235.62</v>
      </c>
      <c r="G17" s="12">
        <v>1235.62</v>
      </c>
      <c r="H17" s="12">
        <f>(B17+D17+F17)/3</f>
        <v>1610.63333333333</v>
      </c>
      <c r="I17" s="12">
        <f t="shared" ref="I17" si="13">(C17+E17+G17)/3</f>
        <v>1610.63333333333</v>
      </c>
      <c r="L17" s="19"/>
    </row>
    <row r="18" ht="20.1" customHeight="1" spans="1:12">
      <c r="A18" s="9" t="s">
        <v>52</v>
      </c>
      <c r="B18" s="10">
        <f>B19+B20+B21</f>
        <v>0</v>
      </c>
      <c r="C18" s="10">
        <f>C19+C20+C21</f>
        <v>1245759.905</v>
      </c>
      <c r="D18" s="10">
        <f>D19+D20+D21</f>
        <v>0</v>
      </c>
      <c r="E18" s="10">
        <f t="shared" ref="E18:G18" si="14">E19+E20+E21</f>
        <v>1189999.995</v>
      </c>
      <c r="F18" s="10">
        <f t="shared" si="14"/>
        <v>0</v>
      </c>
      <c r="G18" s="10">
        <f t="shared" si="14"/>
        <v>1183125.11</v>
      </c>
      <c r="H18" s="10">
        <f t="shared" si="11"/>
        <v>0</v>
      </c>
      <c r="I18" s="10">
        <f t="shared" si="12"/>
        <v>1206295.00333333</v>
      </c>
      <c r="L18" s="19"/>
    </row>
    <row r="19" ht="20.1" customHeight="1" spans="1:12">
      <c r="A19" s="11" t="s">
        <v>53</v>
      </c>
      <c r="B19" s="12"/>
      <c r="C19" s="12"/>
      <c r="D19" s="12"/>
      <c r="E19" s="12"/>
      <c r="F19" s="12"/>
      <c r="G19" s="12">
        <v>29065.69</v>
      </c>
      <c r="H19" s="12">
        <f t="shared" si="11"/>
        <v>0</v>
      </c>
      <c r="I19" s="12">
        <f t="shared" si="11"/>
        <v>9688.56333333333</v>
      </c>
      <c r="L19" s="20"/>
    </row>
    <row r="20" ht="20.1" customHeight="1" spans="1:9">
      <c r="A20" s="11" t="s">
        <v>41</v>
      </c>
      <c r="B20" s="12"/>
      <c r="C20" s="12">
        <f>1128210.4+190099.01/2</f>
        <v>1223259.905</v>
      </c>
      <c r="D20" s="12"/>
      <c r="E20" s="12">
        <f>1285049.5-190099.01/2</f>
        <v>1189999.995</v>
      </c>
      <c r="F20" s="12"/>
      <c r="G20" s="12">
        <v>1154059.42</v>
      </c>
      <c r="H20" s="12">
        <f t="shared" ref="H20:H21" si="15">(B20+D20+F20)/3</f>
        <v>0</v>
      </c>
      <c r="I20" s="12">
        <f t="shared" ref="I20:I21" si="16">(C20+E20+G20)/3</f>
        <v>1189106.44</v>
      </c>
    </row>
    <row r="21" ht="20.1" customHeight="1" spans="1:9">
      <c r="A21" s="11" t="s">
        <v>42</v>
      </c>
      <c r="B21" s="12"/>
      <c r="C21" s="12">
        <f>C8</f>
        <v>22500</v>
      </c>
      <c r="D21" s="12"/>
      <c r="E21" s="12"/>
      <c r="F21" s="12"/>
      <c r="G21" s="12"/>
      <c r="H21" s="12">
        <f t="shared" si="15"/>
        <v>0</v>
      </c>
      <c r="I21" s="12">
        <f t="shared" si="16"/>
        <v>7500</v>
      </c>
    </row>
    <row r="22" ht="20.1" customHeight="1" spans="1:9">
      <c r="A22" s="9" t="s">
        <v>54</v>
      </c>
      <c r="B22" s="10">
        <f t="shared" ref="B22:G22" si="17">(B13-B18)/B9</f>
        <v>5486.30139570552</v>
      </c>
      <c r="C22" s="10">
        <f t="shared" si="17"/>
        <v>1630.19951687117</v>
      </c>
      <c r="D22" s="10">
        <f t="shared" si="17"/>
        <v>7433.55516068053</v>
      </c>
      <c r="E22" s="10">
        <f t="shared" si="17"/>
        <v>2375.2688563327</v>
      </c>
      <c r="F22" s="10">
        <f t="shared" si="17"/>
        <v>6988.93946308725</v>
      </c>
      <c r="G22" s="10">
        <f t="shared" si="17"/>
        <v>2690.26463087248</v>
      </c>
      <c r="H22" s="10">
        <v>6987.61</v>
      </c>
      <c r="I22" s="10">
        <v>2553.65</v>
      </c>
    </row>
    <row r="23" ht="35.35" customHeight="1" spans="1:9">
      <c r="A23" s="17" t="s">
        <v>55</v>
      </c>
      <c r="B23" s="18"/>
      <c r="C23" s="18"/>
      <c r="D23" s="18"/>
      <c r="E23" s="18"/>
      <c r="F23" s="18"/>
      <c r="G23" s="18"/>
      <c r="H23" s="18"/>
      <c r="I23" s="18"/>
    </row>
    <row r="24" ht="51" customHeight="1" spans="1:9">
      <c r="A24" s="18" t="s">
        <v>56</v>
      </c>
      <c r="B24" s="18"/>
      <c r="C24" s="18"/>
      <c r="D24" s="18"/>
      <c r="E24" s="18"/>
      <c r="F24" s="18"/>
      <c r="G24" s="18"/>
      <c r="H24" s="18"/>
      <c r="I24" s="18"/>
    </row>
    <row r="25" ht="45.4" customHeight="1" spans="3:5">
      <c r="C25" s="19"/>
      <c r="E25" s="19"/>
    </row>
    <row r="26" spans="2:3">
      <c r="B26" s="20"/>
      <c r="C26" s="19"/>
    </row>
  </sheetData>
  <mergeCells count="9">
    <mergeCell ref="A2:I2"/>
    <mergeCell ref="B3:C3"/>
    <mergeCell ref="D3:E3"/>
    <mergeCell ref="F3:G3"/>
    <mergeCell ref="A23:I23"/>
    <mergeCell ref="A24:I24"/>
    <mergeCell ref="A3:A4"/>
    <mergeCell ref="H3:H4"/>
    <mergeCell ref="I3:I4"/>
  </mergeCells>
  <printOptions horizontalCentered="1"/>
  <pageMargins left="0.393700787401575" right="0.393700787401575" top="0.78740157480315" bottom="0.236220472440945" header="0.31496062992126" footer="0.31496062992126"/>
  <pageSetup paperSize="9" scale="7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 基本情况表</vt:lpstr>
      <vt:lpstr>附件2保育教育成本监审汇总表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文档 2</dc:title>
  <dc:creator>dell</dc:creator>
  <cp:lastModifiedBy>user</cp:lastModifiedBy>
  <dcterms:created xsi:type="dcterms:W3CDTF">2019-10-24T10:42:00Z</dcterms:created>
  <cp:lastPrinted>2025-06-18T15:56:00Z</cp:lastPrinted>
  <dcterms:modified xsi:type="dcterms:W3CDTF">2025-07-09T16:50:19Z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2052-11.8.2.1120</vt:lpwstr>
  </property>
  <property fmtid="{D5CDD505-2E9C-101B-9397-08002B2CF9AE}" pid="3" name="ICV">
    <vt:lpwstr>8F812A5DE5CA4E7491283D984DBB1E28_13</vt:lpwstr>
  </property>
</Properties>
</file>